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0"/>
  </bookViews>
  <sheets>
    <sheet name="Уточненный dpz_2016-2023" sheetId="1" r:id="rId1"/>
  </sheets>
  <definedNames>
    <definedName name="_xlnm._FilterDatabase" localSheetId="0" hidden="1">'Уточненный dpz_2016-2023'!$A$48:$AM$109</definedName>
    <definedName name="_xlnm.Print_Area" localSheetId="0">'Уточненный dpz_2016-2023'!$A$2:$AB$114</definedName>
  </definedNames>
  <calcPr fullCalcOnLoad="1"/>
</workbook>
</file>

<file path=xl/sharedStrings.xml><?xml version="1.0" encoding="utf-8"?>
<sst xmlns="http://schemas.openxmlformats.org/spreadsheetml/2006/main" count="691" uniqueCount="277">
  <si>
    <t>Приложение №7 к Инструкции о порядке составления и представления отчетности по вопросам закупок, утвержденной решением Правлением АО "Самрук-Казына (протокол № ____ от ______)</t>
  </si>
  <si>
    <t/>
  </si>
  <si>
    <t>№</t>
  </si>
  <si>
    <t>Наименование организации</t>
  </si>
  <si>
    <t>Код  ТРУ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</si>
  <si>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</si>
  <si>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</si>
  <si>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</si>
  <si>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Способ закупок</t>
  </si>
  <si>
    <t>Прогноз местного содержания, %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</si>
  <si>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</si>
  <si>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</si>
  <si>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</si>
  <si>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Условия оплаты (размер авансового платежа), %</t>
  </si>
  <si>
    <t>Ед. измерен.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</si>
  <si>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</si>
  <si>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</si>
  <si>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</si>
  <si>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</si>
  <si>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закупки/год корректировки</t>
  </si>
  <si>
    <t>Примечание</t>
  </si>
  <si>
    <t>2016г</t>
  </si>
  <si>
    <t>2017г</t>
  </si>
  <si>
    <t>ОТ</t>
  </si>
  <si>
    <t>по факту</t>
  </si>
  <si>
    <t>Всего:</t>
  </si>
  <si>
    <t>2018г</t>
  </si>
  <si>
    <t>ОИ</t>
  </si>
  <si>
    <t>1 У</t>
  </si>
  <si>
    <t>2 У</t>
  </si>
  <si>
    <t>3 У</t>
  </si>
  <si>
    <t>4 У</t>
  </si>
  <si>
    <t>г. Алматы, ул. Майлина 11/3</t>
  </si>
  <si>
    <t>услуга</t>
  </si>
  <si>
    <t>2019г</t>
  </si>
  <si>
    <t>74.90.20.000.015.00.0777.000000000000</t>
  </si>
  <si>
    <t>Услуги по предоставлению/актуализации навигационных карт</t>
  </si>
  <si>
    <t>Доступ к Навигационным картам и услуги по поддержке системы</t>
  </si>
  <si>
    <t>62.09.20.000.006.00.0777.000000000000</t>
  </si>
  <si>
    <t>Услуги по внедрению, конвертации данных</t>
  </si>
  <si>
    <t>Система планирования экипажей и услуги по поддержке системы</t>
  </si>
  <si>
    <t>62.02.30.000.003.00.0777.000000000000</t>
  </si>
  <si>
    <t>Услуги по технической поддержке сайтов</t>
  </si>
  <si>
    <t>Лицензия по созданию веб-сайта, с возможностью продажи авиабилетов</t>
  </si>
  <si>
    <t>2020г</t>
  </si>
  <si>
    <t xml:space="preserve"> </t>
  </si>
  <si>
    <t>5 У</t>
  </si>
  <si>
    <t>Приобретение лицензии на программное обеспечение: система обслуживания пассажиров, автоматизированная система бронирования,  размещение ресурсов в системе бронирования, модуль отчетов, система регистрации пассажиров.</t>
  </si>
  <si>
    <t>62.09.20.000.013.00.0777.000000000000</t>
  </si>
  <si>
    <t>Услуги по пользованию программными продуктами, находящимся в удаленном доступе</t>
  </si>
  <si>
    <t>69.20.10.000.002.00.0777.000000000000</t>
  </si>
  <si>
    <t>Услуги по проведению аудита финансовой отчетности</t>
  </si>
  <si>
    <t xml:space="preserve"> Услуги по предоставлению/актуализации навигационных карт</t>
  </si>
  <si>
    <t>6 У</t>
  </si>
  <si>
    <t>77.35.10.200.000.00.0777.000000000000</t>
  </si>
  <si>
    <t>Услуги по лизингу воздушных судов</t>
  </si>
  <si>
    <t>58.29.50.000.001.00.0777.000000000000</t>
  </si>
  <si>
    <t>Услуги по предоставлению лицензий на право использования программного обеспечения</t>
  </si>
  <si>
    <t>Услуга предоставления доступа к программному обеспечению, требуемому для контроля и отслеживания инженерно-технического обеспечения и запасных частей воздушных судов, а также для поддержания летной годности.</t>
  </si>
  <si>
    <t>май-июнь</t>
  </si>
  <si>
    <t>52.23.11.190.004.00.0777.000000000000</t>
  </si>
  <si>
    <t>Услуги по техническому обеспечению воздушных судов запасными частями</t>
  </si>
  <si>
    <t>85.59.13.335.001.00.0777.000000000000</t>
  </si>
  <si>
    <t>Услуги по обучению (кроме в области начального, среднего, высшего образования)</t>
  </si>
  <si>
    <t>Услуги по обучению (обучению/подготовке/переподготовке/повышению квалификации)</t>
  </si>
  <si>
    <t>7 У</t>
  </si>
  <si>
    <t>8 У</t>
  </si>
  <si>
    <t>9 У</t>
  </si>
  <si>
    <t>январь-февраль</t>
  </si>
  <si>
    <t>февраль-март</t>
  </si>
  <si>
    <t>6-1 У</t>
  </si>
  <si>
    <t xml:space="preserve">77.35.10.200.000.00.0777.000000000000
</t>
  </si>
  <si>
    <t>10 У</t>
  </si>
  <si>
    <t>ежемесячно 100%</t>
  </si>
  <si>
    <t>12,14,16,17</t>
  </si>
  <si>
    <t>11 У</t>
  </si>
  <si>
    <t>52.23.11.190.002.00.0777.000000000000</t>
  </si>
  <si>
    <t>Услуги по техническому обслуживанию воздушных судов</t>
  </si>
  <si>
    <t>ежемесячно</t>
  </si>
  <si>
    <t>Утвержден Приказом и.о. Председателя Правления АО "Qazaq Air" от 18.01.2016 года № 46.2/П</t>
  </si>
  <si>
    <t>12 У</t>
  </si>
  <si>
    <t>78.10.11.000.000.00.0777.000000000000</t>
  </si>
  <si>
    <t>Услуги по подбору персонала</t>
  </si>
  <si>
    <t>Услуги по подбору персонала/Услуги аутсорсинга персонала</t>
  </si>
  <si>
    <t>г. Алматы</t>
  </si>
  <si>
    <t>июль</t>
  </si>
  <si>
    <t>авансовый платеж-100% с даты подписания соответствующих актов, ежемесячно</t>
  </si>
  <si>
    <t>июнь</t>
  </si>
  <si>
    <t>13 У</t>
  </si>
  <si>
    <t>52.29.19.100.000.00.0777.000000000000</t>
  </si>
  <si>
    <t>Услуги по транспортно-экспедиторскому обслуживанию</t>
  </si>
  <si>
    <t>Комплекс услуг по транспортно-экспедиторскому обслуживанию</t>
  </si>
  <si>
    <t>июль, август</t>
  </si>
  <si>
    <t>авансовый платеж - 100%, ежегодно</t>
  </si>
  <si>
    <t>7-1 У</t>
  </si>
  <si>
    <t>7,9,10,12,13</t>
  </si>
  <si>
    <t>9,10,12,13</t>
  </si>
  <si>
    <t>10-1 У</t>
  </si>
  <si>
    <t>12-1 У</t>
  </si>
  <si>
    <t>9,12,13</t>
  </si>
  <si>
    <t>авансовый платеж - 0%, оставшаяся часть в течении 30 рабочих дней с момента подписания соответствующих актов, ежегодно</t>
  </si>
  <si>
    <t>7-2 У</t>
  </si>
  <si>
    <t>Услуги по контролю и отслеживанию инженерно-технического обеспечения и запасных частей воздушных судов, а также для поддержания летной годности.</t>
  </si>
  <si>
    <t>3,4,5,6,7,12,14,16,17</t>
  </si>
  <si>
    <t>11-1 У</t>
  </si>
  <si>
    <t>10,12,13,14,16,17</t>
  </si>
  <si>
    <t>авансовый платеж-100%, ежемесячно</t>
  </si>
  <si>
    <t>авансовый платеж-100%,  ежемесячно</t>
  </si>
  <si>
    <t>С изменениями и дополнениями от 09.11.2016 года</t>
  </si>
  <si>
    <t>С изменениями и дополнениями от 07.07.2016 года</t>
  </si>
  <si>
    <t>С изменениями и дополнениями от 24.06.2016 года</t>
  </si>
  <si>
    <t>С изменениями и дополнениями от 17.06.2016 года</t>
  </si>
  <si>
    <t>С изменениями и дополнениями от 25.05.2016 года</t>
  </si>
  <si>
    <t>С изменениями и дополнениями от 11.05.2016 года</t>
  </si>
  <si>
    <t>Ф.И.О. и должность ответственного лица, заполнившего данную форму и контактный телефон. Кусаинов А., Специалист по отчетности Департамента по закупкам тел: +7 701 208 8746</t>
  </si>
  <si>
    <t>3-1 У</t>
  </si>
  <si>
    <t>Лизинг воздушного судна</t>
  </si>
  <si>
    <t>6-2 У</t>
  </si>
  <si>
    <t>13, 14, 16, 17</t>
  </si>
  <si>
    <t>10-2 У</t>
  </si>
  <si>
    <t>6, 10, 14, 16, 17</t>
  </si>
  <si>
    <r>
      <t>Операционный лизинг ВС</t>
    </r>
    <r>
      <rPr>
        <sz val="12"/>
        <rFont val="Times New Roman"/>
        <family val="1"/>
      </rPr>
      <t xml:space="preserve"> </t>
    </r>
  </si>
  <si>
    <t>декабрь</t>
  </si>
  <si>
    <t>Операционный лизинг ВС с правом последующего выкупа</t>
  </si>
  <si>
    <t>Операционный лизинг ВС</t>
  </si>
  <si>
    <t>9, 13, 14, 16, 17</t>
  </si>
  <si>
    <t>14 У</t>
  </si>
  <si>
    <t>Услуги по обучению пилотов</t>
  </si>
  <si>
    <t>Европа, Канада, США</t>
  </si>
  <si>
    <t>авансовый платеж - 100% перед обучением</t>
  </si>
  <si>
    <t>4-1 У</t>
  </si>
  <si>
    <t>январь</t>
  </si>
  <si>
    <t>9, 13, 14, 16, 17, 19</t>
  </si>
  <si>
    <t>2-1 У</t>
  </si>
  <si>
    <t>2016 / 2017</t>
  </si>
  <si>
    <t>С изменениями и дополнениями от 23.12.2016 года</t>
  </si>
  <si>
    <t>2-2 У</t>
  </si>
  <si>
    <t>14, 16, 17</t>
  </si>
  <si>
    <t xml:space="preserve">С изменениями и дополнениями от 23.01.2017 года </t>
  </si>
  <si>
    <t>АО "QAZAQ AIR"</t>
  </si>
  <si>
    <t>15 У</t>
  </si>
  <si>
    <t>Услуга по резерву на капитальный ремонт (техническое обслуживание) ВС</t>
  </si>
  <si>
    <t>авансовый платеж - 0%, оставшаяся часть в течении 30 рабочих дней с момента подписания соответствующих актов, ежемесячно</t>
  </si>
  <si>
    <t>2015г</t>
  </si>
  <si>
    <t>2-3 У</t>
  </si>
  <si>
    <t>16, 17</t>
  </si>
  <si>
    <t>16 У</t>
  </si>
  <si>
    <t>17 У</t>
  </si>
  <si>
    <t xml:space="preserve">Услуги по обучению летного персонала </t>
  </si>
  <si>
    <t>Европа, Канада</t>
  </si>
  <si>
    <t>авансовый платеж - 100% перед каждым обучением</t>
  </si>
  <si>
    <t>пп. 10, п. 140</t>
  </si>
  <si>
    <t xml:space="preserve">Услуги по обучению летного и кабинного персонала </t>
  </si>
  <si>
    <t>г. Токио</t>
  </si>
  <si>
    <t xml:space="preserve">С изменениями и дополнениями от 24.02.2017 года </t>
  </si>
  <si>
    <t>март</t>
  </si>
  <si>
    <t>пп. 4, п. 138</t>
  </si>
  <si>
    <t>69.10.12.000.000.00.0777.000000000002</t>
  </si>
  <si>
    <t>Услуги юридические консультационные</t>
  </si>
  <si>
    <t>Услуги юридические консультационные и услуги представительские в связи с представлением интересов в международных судебных органах и арбитражах</t>
  </si>
  <si>
    <t>США</t>
  </si>
  <si>
    <t>Англия</t>
  </si>
  <si>
    <t>авансовый платеж - 100%</t>
  </si>
  <si>
    <t>18 У</t>
  </si>
  <si>
    <t>19 У</t>
  </si>
  <si>
    <t xml:space="preserve">Услуги процессуального агента в Лондоне (Англия) </t>
  </si>
  <si>
    <t xml:space="preserve">Услуги процессуального агента в Нью-Йорке (США) </t>
  </si>
  <si>
    <t>апрель</t>
  </si>
  <si>
    <t>2021г</t>
  </si>
  <si>
    <t>2022г</t>
  </si>
  <si>
    <t>2023г</t>
  </si>
  <si>
    <t>15-1 У</t>
  </si>
  <si>
    <t>6-3 У</t>
  </si>
  <si>
    <t>10-3 У</t>
  </si>
  <si>
    <t>авансовый платеж - 0%, оставшаяся часть в течении 30 рабочих дней с момента подписания соответствующих актов</t>
  </si>
  <si>
    <t>9, 12, 14, 16, 17, 19</t>
  </si>
  <si>
    <t>9, 14, 16, 17</t>
  </si>
  <si>
    <t>Уточненный план долгосрочных закупок товаров, работ и услуг на 2016-2023 годы по АО "QAZAQ AIR"</t>
  </si>
  <si>
    <t xml:space="preserve">С изменениями и дополнениями от 03.04.2017 года </t>
  </si>
  <si>
    <t>12, 14, 19</t>
  </si>
  <si>
    <t>пп. 1, п. 138</t>
  </si>
  <si>
    <t xml:space="preserve">С изменениями и дополнениями от 19.04.2017 года </t>
  </si>
  <si>
    <t>20 У</t>
  </si>
  <si>
    <t>68.20.12.960.000.00.0777.000000000000</t>
  </si>
  <si>
    <t>Услуги по аренде административных/производственных помещений</t>
  </si>
  <si>
    <t>Услуги по аренде административных / производственных помещений офис г. Алматы</t>
  </si>
  <si>
    <t>авансовый платеж - 100%, за первые 6 месяцев; оставшаяся часть в течении 5 рабочих дней с момента подписания соответствующих актов, ежемесячно</t>
  </si>
  <si>
    <t>пп. 24, п. 137</t>
  </si>
  <si>
    <t>7-3 У</t>
  </si>
  <si>
    <t>8-1 У</t>
  </si>
  <si>
    <t>11-2 У</t>
  </si>
  <si>
    <t>14, 19</t>
  </si>
  <si>
    <t>10, 12, 13, 14, 19</t>
  </si>
  <si>
    <t xml:space="preserve">С изменениями и дополнениями от 23.06.2017 года </t>
  </si>
  <si>
    <t>21 У</t>
  </si>
  <si>
    <t>59.11.13.000.002.00.0777.000000000000</t>
  </si>
  <si>
    <t>Услуги по подготовке/производству/выпуску видеосюжетов, роликов и аналогичных видеозаписей</t>
  </si>
  <si>
    <t>Услуги по изготовлению видео и фото материалов в полете с использованием брендированного параплана (с логотипом QAZAQ AIR) итальянским музыкантом Caprino Pasquale</t>
  </si>
  <si>
    <t>авансовый платеж - 0%, оставшаяся часть в течении 10 рабочих дней с момента подписания соответствующих актов</t>
  </si>
  <si>
    <t>пп. 2, п. 137</t>
  </si>
  <si>
    <t xml:space="preserve">С изменениями и дополнениями от 27.07.2017 года </t>
  </si>
  <si>
    <t>22 У</t>
  </si>
  <si>
    <t>23 У</t>
  </si>
  <si>
    <t xml:space="preserve">Обслуживание программы FDM – Aerobytes </t>
  </si>
  <si>
    <t>август</t>
  </si>
  <si>
    <t>авансовый платеж - 100%, за год</t>
  </si>
  <si>
    <t>52.23.11.110.000.00.0777.000000000000</t>
  </si>
  <si>
    <t>Услуги по продаже билетов/ резервированию мест на воздушных судах</t>
  </si>
  <si>
    <t>Услуга продаж пассажирских перевозок, а также услуг, связанных с их обеспечением, на рейсы, выполняемые Перевозчиком.</t>
  </si>
  <si>
    <t>пп. 12, п. 140</t>
  </si>
  <si>
    <t>авансовый платеж - 0%, оставшаяся часть в течении 30 календарных дней с момента подписания соответствующих актов</t>
  </si>
  <si>
    <t xml:space="preserve">С изменениями и дополнениями от 16.08.2017 года </t>
  </si>
  <si>
    <t>23-1 У</t>
  </si>
  <si>
    <t>РК</t>
  </si>
  <si>
    <t>10, 14, 16, 17</t>
  </si>
  <si>
    <t>3-2 У</t>
  </si>
  <si>
    <t xml:space="preserve">С изменениями и дополнениями от 11.09.2017 года </t>
  </si>
  <si>
    <t>12, 14, 16, 17, 19</t>
  </si>
  <si>
    <t>1.Товары</t>
  </si>
  <si>
    <t>итого по товарам</t>
  </si>
  <si>
    <t>3.Услуги</t>
  </si>
  <si>
    <t>итого по услугам</t>
  </si>
  <si>
    <t>1 Т</t>
  </si>
  <si>
    <t>2 Т</t>
  </si>
  <si>
    <t>30.30.33.000.000.00.0796.000000000001</t>
  </si>
  <si>
    <t>Самолет средний</t>
  </si>
  <si>
    <t>для перевозки людей и грузов</t>
  </si>
  <si>
    <t>Самолет средний (2018)</t>
  </si>
  <si>
    <t>Самолет средний (2019)</t>
  </si>
  <si>
    <r>
      <t>Операционный лизинг ВС</t>
    </r>
    <r>
      <rPr>
        <sz val="12"/>
        <rFont val="Times New Roman"/>
        <family val="1"/>
      </rPr>
      <t xml:space="preserve"> </t>
    </r>
  </si>
  <si>
    <t>Услуги по обеспечению оперативного инженерно - технического обслуживания воздушных судов</t>
  </si>
  <si>
    <t>сентябрь</t>
  </si>
  <si>
    <t>EXW</t>
  </si>
  <si>
    <t>авансовый платеж - 20%, 80% - по факту поставки ВС через один из видов финансирования согласованного заказчиком</t>
  </si>
  <si>
    <t>Штука</t>
  </si>
  <si>
    <t>гл. 4</t>
  </si>
  <si>
    <t>пп. 2, п. 140</t>
  </si>
  <si>
    <t>24 У</t>
  </si>
  <si>
    <t>25 У</t>
  </si>
  <si>
    <t xml:space="preserve">Услуги по аудиту финансовой отчётности на 2018-2020 годы </t>
  </si>
  <si>
    <t xml:space="preserve">Онлайн обучение для летного состава </t>
  </si>
  <si>
    <t>октябрь</t>
  </si>
  <si>
    <t>ноябрь, декабрь</t>
  </si>
  <si>
    <t>п. 139</t>
  </si>
  <si>
    <t>26 У</t>
  </si>
  <si>
    <t>ЭОТТ</t>
  </si>
  <si>
    <t>ноябрь</t>
  </si>
  <si>
    <t>Услуги по аутстаффингу персонала</t>
  </si>
  <si>
    <t>27 У</t>
  </si>
  <si>
    <t>Услуги по аренде административных / производственных помещений в г. Алматы</t>
  </si>
  <si>
    <t>28 У</t>
  </si>
  <si>
    <t>Услуги, связанные с обслуживанием воздушных судов (услуги по наземному обслуживанию в Аэропорту г. Бишкек, Республика Кыргыстан на 2017-18 г.в случае ухода на запасной)</t>
  </si>
  <si>
    <t>пп. 6, п. 140</t>
  </si>
  <si>
    <t>52.23.11.170.001.00.0777.000000000000</t>
  </si>
  <si>
    <t>Услуги аэропортов по обслуживанию воздушных судов</t>
  </si>
  <si>
    <t>17-1 У</t>
  </si>
  <si>
    <t>9, 14</t>
  </si>
  <si>
    <t xml:space="preserve">С изменениями и дополнениями от 01.11.2017 года </t>
  </si>
  <si>
    <t xml:space="preserve">С изменениями и дополнениями от 15.12.2017 года </t>
  </si>
  <si>
    <t>29 У</t>
  </si>
  <si>
    <t>30 У</t>
  </si>
  <si>
    <t>55.10.10.335.000.00.0777.000000000000</t>
  </si>
  <si>
    <t>Услуги гостиниц и аналогичных мест для временного проживания</t>
  </si>
  <si>
    <t>Услуги гостиниц в г. Алматы (одноместный стандарт в 3 * гостинице)</t>
  </si>
  <si>
    <t>Услуги гостиниц в г. Алматы (двухместный стандарт в 3 * гостинице)</t>
  </si>
  <si>
    <t>пп. 1, п. 140</t>
  </si>
  <si>
    <t>3-3 У</t>
  </si>
  <si>
    <t>2016 / 2018</t>
  </si>
  <si>
    <t>6, 14, 16, 17, 19</t>
  </si>
  <si>
    <t>Услуги по созданию и поддержке веб-сайта, с возможностью продажи авиабилетов</t>
  </si>
  <si>
    <t xml:space="preserve">С изменениями и дополнениями от 13.03.2018 года </t>
  </si>
  <si>
    <t>23-2 У</t>
  </si>
  <si>
    <t>2017 / 2018</t>
  </si>
  <si>
    <t>14, 16, 17, 19</t>
  </si>
  <si>
    <t xml:space="preserve">С изменениями и дополнениями от 24.05.2018 года </t>
  </si>
  <si>
    <t xml:space="preserve">Приложение №1 к приказу № 214/П от 24.05.2018 года </t>
  </si>
  <si>
    <t xml:space="preserve">Проверено:  А. Сотников, И.О. директора департамента по закупкам 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</si>
</sst>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4"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0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1" fillId="0" borderId="0">
      <alignment/>
      <protection/>
    </xf>
    <xf numFmtId="164" fontId="1" fillId="0" borderId="0" applyFont="0" applyFill="0" applyBorder="0" applyAlignment="0" applyProtection="0"/>
  </cellStyleXfs>
  <cellXfs count="138">
    <xf numFmtId="0" fontId="0" fillId="0" borderId="0" xfId="0" applyFont="1" applyAlignment="1">
      <alignment/>
    </xf>
    <xf numFmtId="4" fontId="2" fillId="0" borderId="10" xfId="0" applyNumberFormat="1" applyFont="1" applyFill="1" applyBorder="1" applyAlignment="1">
      <alignment horizontal="left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1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vertical="center"/>
    </xf>
    <xf numFmtId="164" fontId="2" fillId="0" borderId="10" xfId="42" applyFont="1" applyFill="1" applyBorder="1" applyAlignment="1">
      <alignment horizontal="left" vertical="center" wrapText="1"/>
    </xf>
    <xf numFmtId="164" fontId="2" fillId="0" borderId="10" xfId="42" applyFont="1" applyFill="1" applyBorder="1" applyAlignment="1">
      <alignment horizontal="left" vertical="center"/>
    </xf>
    <xf numFmtId="164" fontId="2" fillId="0" borderId="10" xfId="42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/>
    </xf>
    <xf numFmtId="164" fontId="2" fillId="0" borderId="10" xfId="42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4" fontId="2" fillId="0" borderId="11" xfId="0" applyNumberFormat="1" applyFont="1" applyFill="1" applyBorder="1" applyAlignment="1">
      <alignment horizontal="left" vertical="center" wrapText="1"/>
    </xf>
    <xf numFmtId="164" fontId="5" fillId="0" borderId="10" xfId="42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/>
    </xf>
    <xf numFmtId="164" fontId="2" fillId="0" borderId="0" xfId="42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vertical="center"/>
    </xf>
    <xf numFmtId="0" fontId="29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vertical="center"/>
    </xf>
    <xf numFmtId="164" fontId="5" fillId="0" borderId="0" xfId="42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left" vertical="center"/>
    </xf>
    <xf numFmtId="164" fontId="5" fillId="0" borderId="0" xfId="42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/>
    </xf>
    <xf numFmtId="164" fontId="5" fillId="0" borderId="0" xfId="42" applyFont="1" applyFill="1" applyBorder="1" applyAlignment="1">
      <alignment/>
    </xf>
    <xf numFmtId="0" fontId="5" fillId="0" borderId="0" xfId="0" applyNumberFormat="1" applyFont="1" applyFill="1" applyBorder="1" applyAlignment="1">
      <alignment horizontal="left"/>
    </xf>
    <xf numFmtId="164" fontId="5" fillId="0" borderId="0" xfId="42" applyFont="1" applyFill="1" applyBorder="1" applyAlignment="1">
      <alignment horizontal="left"/>
    </xf>
    <xf numFmtId="164" fontId="5" fillId="0" borderId="10" xfId="42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top" wrapText="1"/>
    </xf>
    <xf numFmtId="164" fontId="3" fillId="0" borderId="10" xfId="42" applyFont="1" applyFill="1" applyBorder="1" applyAlignment="1">
      <alignment horizontal="center" vertical="top" wrapText="1"/>
    </xf>
    <xf numFmtId="164" fontId="3" fillId="0" borderId="12" xfId="42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left" vertical="center" wrapText="1"/>
    </xf>
    <xf numFmtId="4" fontId="2" fillId="0" borderId="10" xfId="42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 wrapText="1"/>
    </xf>
    <xf numFmtId="0" fontId="29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center" wrapText="1"/>
    </xf>
    <xf numFmtId="1" fontId="2" fillId="0" borderId="10" xfId="0" applyNumberFormat="1" applyFont="1" applyFill="1" applyBorder="1" applyAlignment="1">
      <alignment horizontal="left" vertical="center" wrapText="1"/>
    </xf>
    <xf numFmtId="164" fontId="2" fillId="0" borderId="10" xfId="42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left"/>
    </xf>
    <xf numFmtId="14" fontId="2" fillId="0" borderId="10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/>
    </xf>
    <xf numFmtId="14" fontId="2" fillId="0" borderId="10" xfId="0" applyNumberFormat="1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/>
    </xf>
    <xf numFmtId="0" fontId="5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left" vertical="center"/>
    </xf>
    <xf numFmtId="4" fontId="5" fillId="0" borderId="10" xfId="0" applyNumberFormat="1" applyFont="1" applyFill="1" applyBorder="1" applyAlignment="1">
      <alignment horizontal="left"/>
    </xf>
    <xf numFmtId="4" fontId="5" fillId="0" borderId="11" xfId="0" applyNumberFormat="1" applyFont="1" applyFill="1" applyBorder="1" applyAlignment="1">
      <alignment horizontal="left"/>
    </xf>
    <xf numFmtId="0" fontId="5" fillId="0" borderId="10" xfId="0" applyNumberFormat="1" applyFont="1" applyFill="1" applyBorder="1" applyAlignment="1">
      <alignment/>
    </xf>
    <xf numFmtId="0" fontId="30" fillId="0" borderId="0" xfId="0" applyFont="1" applyFill="1" applyAlignment="1">
      <alignment/>
    </xf>
    <xf numFmtId="0" fontId="5" fillId="0" borderId="14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/>
    </xf>
    <xf numFmtId="0" fontId="2" fillId="0" borderId="14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164" fontId="2" fillId="0" borderId="0" xfId="42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wrapText="1"/>
    </xf>
    <xf numFmtId="0" fontId="6" fillId="0" borderId="0" xfId="0" applyNumberFormat="1" applyFont="1" applyFill="1" applyBorder="1" applyAlignment="1">
      <alignment/>
    </xf>
    <xf numFmtId="164" fontId="6" fillId="0" borderId="0" xfId="42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left"/>
    </xf>
    <xf numFmtId="164" fontId="4" fillId="0" borderId="0" xfId="42" applyFont="1" applyFill="1" applyBorder="1" applyAlignment="1">
      <alignment horizontal="left" wrapText="1"/>
    </xf>
    <xf numFmtId="4" fontId="4" fillId="0" borderId="0" xfId="0" applyNumberFormat="1" applyFont="1" applyFill="1" applyBorder="1" applyAlignment="1">
      <alignment horizontal="left" wrapText="1"/>
    </xf>
    <xf numFmtId="0" fontId="10" fillId="0" borderId="0" xfId="0" applyNumberFormat="1" applyFont="1" applyFill="1" applyBorder="1" applyAlignment="1">
      <alignment/>
    </xf>
    <xf numFmtId="164" fontId="10" fillId="0" borderId="0" xfId="42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164" fontId="4" fillId="0" borderId="0" xfId="42" applyFont="1" applyFill="1" applyBorder="1" applyAlignment="1">
      <alignment wrapText="1"/>
    </xf>
    <xf numFmtId="4" fontId="4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Border="1" applyAlignment="1">
      <alignment/>
    </xf>
    <xf numFmtId="164" fontId="4" fillId="0" borderId="0" xfId="42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164" fontId="5" fillId="0" borderId="10" xfId="42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 wrapText="1"/>
    </xf>
    <xf numFmtId="0" fontId="4" fillId="0" borderId="0" xfId="0" applyNumberFormat="1" applyFont="1" applyFill="1" applyBorder="1" applyAlignment="1">
      <alignment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 vertical="top" wrapText="1"/>
    </xf>
    <xf numFmtId="0" fontId="3" fillId="0" borderId="13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right"/>
    </xf>
    <xf numFmtId="0" fontId="52" fillId="0" borderId="0" xfId="0" applyFont="1" applyFill="1" applyAlignment="1">
      <alignment vertical="center"/>
    </xf>
    <xf numFmtId="0" fontId="2" fillId="33" borderId="10" xfId="0" applyNumberFormat="1" applyFont="1" applyFill="1" applyBorder="1" applyAlignment="1">
      <alignment horizontal="left" vertical="center"/>
    </xf>
    <xf numFmtId="0" fontId="2" fillId="33" borderId="0" xfId="0" applyNumberFormat="1" applyFont="1" applyFill="1" applyBorder="1" applyAlignment="1">
      <alignment vertical="center"/>
    </xf>
    <xf numFmtId="0" fontId="2" fillId="33" borderId="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14" fontId="2" fillId="34" borderId="10" xfId="0" applyNumberFormat="1" applyFont="1" applyFill="1" applyBorder="1" applyAlignment="1">
      <alignment horizontal="left" vertical="center" wrapText="1"/>
    </xf>
    <xf numFmtId="0" fontId="2" fillId="34" borderId="10" xfId="0" applyNumberFormat="1" applyFont="1" applyFill="1" applyBorder="1" applyAlignment="1">
      <alignment horizontal="left" vertical="center" wrapText="1"/>
    </xf>
    <xf numFmtId="0" fontId="2" fillId="34" borderId="10" xfId="0" applyNumberFormat="1" applyFont="1" applyFill="1" applyBorder="1" applyAlignment="1">
      <alignment horizontal="left" vertical="center" wrapText="1"/>
    </xf>
    <xf numFmtId="4" fontId="2" fillId="34" borderId="10" xfId="0" applyNumberFormat="1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164" fontId="2" fillId="34" borderId="10" xfId="42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/>
    </xf>
    <xf numFmtId="164" fontId="2" fillId="34" borderId="10" xfId="42" applyFont="1" applyFill="1" applyBorder="1" applyAlignment="1">
      <alignment horizontal="left" vertical="center"/>
    </xf>
    <xf numFmtId="164" fontId="53" fillId="34" borderId="10" xfId="42" applyFont="1" applyFill="1" applyBorder="1" applyAlignment="1">
      <alignment horizontal="left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 vertical="top" wrapText="1"/>
    </xf>
    <xf numFmtId="0" fontId="3" fillId="0" borderId="12" xfId="0" applyNumberFormat="1" applyFont="1" applyFill="1" applyBorder="1" applyAlignment="1">
      <alignment horizontal="center" vertical="top" wrapText="1"/>
    </xf>
    <xf numFmtId="0" fontId="3" fillId="0" borderId="13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left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2" xfId="63"/>
    <cellStyle name="Финансовый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51"/>
  <sheetViews>
    <sheetView tabSelected="1" zoomScale="70" zoomScaleNormal="70" zoomScaleSheetLayoutView="75" zoomScalePageLayoutView="0" workbookViewId="0" topLeftCell="A106">
      <selection activeCell="B118" sqref="B118:Z118"/>
    </sheetView>
  </sheetViews>
  <sheetFormatPr defaultColWidth="9.140625" defaultRowHeight="12.75" customHeight="1"/>
  <cols>
    <col min="1" max="1" width="5.00390625" style="20" customWidth="1"/>
    <col min="2" max="2" width="9.140625" style="20" customWidth="1"/>
    <col min="3" max="3" width="10.8515625" style="20" customWidth="1"/>
    <col min="4" max="4" width="16.57421875" style="20" customWidth="1"/>
    <col min="5" max="5" width="18.8515625" style="20" customWidth="1"/>
    <col min="6" max="6" width="29.28125" style="20" customWidth="1"/>
    <col min="7" max="7" width="7.421875" style="20" customWidth="1"/>
    <col min="8" max="8" width="9.00390625" style="20" customWidth="1"/>
    <col min="9" max="9" width="14.28125" style="20" customWidth="1"/>
    <col min="10" max="10" width="14.421875" style="20" customWidth="1"/>
    <col min="11" max="11" width="9.8515625" style="20" customWidth="1"/>
    <col min="12" max="12" width="15.28125" style="20" customWidth="1"/>
    <col min="13" max="13" width="8.57421875" style="20" customWidth="1"/>
    <col min="14" max="14" width="8.7109375" style="21" customWidth="1"/>
    <col min="15" max="15" width="17.421875" style="20" customWidth="1"/>
    <col min="16" max="16" width="18.140625" style="20" customWidth="1"/>
    <col min="17" max="18" width="15.57421875" style="20" customWidth="1"/>
    <col min="19" max="19" width="16.00390625" style="20" customWidth="1"/>
    <col min="20" max="21" width="15.57421875" style="20" customWidth="1"/>
    <col min="22" max="22" width="14.7109375" style="20" customWidth="1"/>
    <col min="23" max="23" width="11.8515625" style="22" customWidth="1"/>
    <col min="24" max="24" width="19.7109375" style="22" customWidth="1"/>
    <col min="25" max="25" width="20.421875" style="22" customWidth="1"/>
    <col min="26" max="26" width="10.57421875" style="20" customWidth="1"/>
    <col min="27" max="27" width="15.00390625" style="20" customWidth="1"/>
    <col min="28" max="28" width="13.7109375" style="20" customWidth="1"/>
    <col min="29" max="29" width="15.421875" style="24" customWidth="1"/>
    <col min="30" max="31" width="9.140625" style="24" customWidth="1"/>
    <col min="32" max="39" width="9.140625" style="20" customWidth="1"/>
    <col min="40" max="16384" width="9.140625" style="25" customWidth="1"/>
  </cols>
  <sheetData>
    <row r="1" spans="25:27" ht="7.5" customHeight="1">
      <c r="Y1" s="23"/>
      <c r="Z1" s="107"/>
      <c r="AA1" s="107"/>
    </row>
    <row r="2" spans="2:26" ht="22.5" customHeight="1">
      <c r="B2" s="26" t="s">
        <v>0</v>
      </c>
      <c r="C2" s="27"/>
      <c r="D2" s="27"/>
      <c r="E2" s="27"/>
      <c r="F2" s="27"/>
      <c r="G2" s="27"/>
      <c r="H2" s="27"/>
      <c r="I2" s="27"/>
      <c r="J2" s="27"/>
      <c r="K2" s="27"/>
      <c r="L2" s="27"/>
      <c r="X2" s="28" t="s">
        <v>275</v>
      </c>
      <c r="Y2" s="29"/>
      <c r="Z2" s="28"/>
    </row>
    <row r="3" spans="25:27" ht="12.75" customHeight="1">
      <c r="Y3" s="29"/>
      <c r="Z3" s="28"/>
      <c r="AA3" s="28"/>
    </row>
    <row r="4" spans="1:28" ht="12.75" customHeight="1">
      <c r="A4" s="129" t="s">
        <v>177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</row>
    <row r="5" spans="1:27" ht="15.75" customHeight="1">
      <c r="A5" s="133"/>
      <c r="B5" s="133"/>
      <c r="C5" s="134" t="s">
        <v>1</v>
      </c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10"/>
    </row>
    <row r="6" spans="9:28" ht="14.25" customHeight="1">
      <c r="I6" s="28"/>
      <c r="J6" s="28"/>
      <c r="K6" s="28"/>
      <c r="M6" s="30"/>
      <c r="N6" s="31"/>
      <c r="O6" s="30"/>
      <c r="P6" s="30"/>
      <c r="Q6" s="30"/>
      <c r="R6" s="30"/>
      <c r="S6" s="30"/>
      <c r="T6" s="30"/>
      <c r="U6" s="30"/>
      <c r="V6" s="30"/>
      <c r="W6" s="126" t="s">
        <v>79</v>
      </c>
      <c r="X6" s="126"/>
      <c r="Y6" s="126"/>
      <c r="Z6" s="126"/>
      <c r="AA6" s="126"/>
      <c r="AB6" s="126"/>
    </row>
    <row r="7" spans="9:28" ht="14.25" customHeight="1">
      <c r="I7" s="28"/>
      <c r="J7" s="28"/>
      <c r="K7" s="28"/>
      <c r="M7" s="30"/>
      <c r="N7" s="31"/>
      <c r="O7" s="30"/>
      <c r="P7" s="30"/>
      <c r="Q7" s="30"/>
      <c r="R7" s="30"/>
      <c r="S7" s="30"/>
      <c r="T7" s="30"/>
      <c r="U7" s="30"/>
      <c r="V7" s="30"/>
      <c r="W7" s="126"/>
      <c r="X7" s="126"/>
      <c r="Y7" s="126"/>
      <c r="Z7" s="126"/>
      <c r="AA7" s="126"/>
      <c r="AB7" s="126"/>
    </row>
    <row r="8" spans="9:28" ht="9.75" customHeight="1">
      <c r="I8" s="28"/>
      <c r="J8" s="28"/>
      <c r="K8" s="28"/>
      <c r="M8" s="32"/>
      <c r="N8" s="33"/>
      <c r="O8" s="32"/>
      <c r="P8" s="32"/>
      <c r="Q8" s="32"/>
      <c r="R8" s="32"/>
      <c r="S8" s="32"/>
      <c r="T8" s="32"/>
      <c r="U8" s="32"/>
      <c r="V8" s="32"/>
      <c r="W8" s="126" t="s">
        <v>113</v>
      </c>
      <c r="X8" s="126"/>
      <c r="Y8" s="126"/>
      <c r="Z8" s="126"/>
      <c r="AA8" s="126"/>
      <c r="AB8" s="126"/>
    </row>
    <row r="9" spans="9:28" ht="9.75" customHeight="1">
      <c r="I9" s="28"/>
      <c r="J9" s="28"/>
      <c r="K9" s="28"/>
      <c r="M9" s="32"/>
      <c r="N9" s="33"/>
      <c r="O9" s="32"/>
      <c r="P9" s="32"/>
      <c r="Q9" s="32"/>
      <c r="R9" s="32"/>
      <c r="S9" s="32"/>
      <c r="T9" s="32"/>
      <c r="U9" s="32"/>
      <c r="V9" s="32"/>
      <c r="W9" s="126"/>
      <c r="X9" s="126"/>
      <c r="Y9" s="126"/>
      <c r="Z9" s="126"/>
      <c r="AA9" s="126"/>
      <c r="AB9" s="126"/>
    </row>
    <row r="10" spans="9:28" ht="9.75" customHeight="1">
      <c r="I10" s="28"/>
      <c r="J10" s="28"/>
      <c r="K10" s="28"/>
      <c r="M10" s="32"/>
      <c r="N10" s="33"/>
      <c r="O10" s="32"/>
      <c r="P10" s="32"/>
      <c r="Q10" s="32"/>
      <c r="R10" s="32"/>
      <c r="S10" s="32"/>
      <c r="T10" s="32"/>
      <c r="U10" s="32"/>
      <c r="V10" s="32"/>
      <c r="W10" s="126" t="s">
        <v>112</v>
      </c>
      <c r="X10" s="126"/>
      <c r="Y10" s="126"/>
      <c r="Z10" s="126"/>
      <c r="AA10" s="126"/>
      <c r="AB10" s="126"/>
    </row>
    <row r="11" spans="3:28" ht="9.75" customHeight="1"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5"/>
      <c r="O11" s="34"/>
      <c r="P11" s="34"/>
      <c r="Q11" s="34"/>
      <c r="R11" s="34"/>
      <c r="S11" s="34"/>
      <c r="T11" s="34"/>
      <c r="U11" s="34"/>
      <c r="V11" s="34"/>
      <c r="W11" s="126"/>
      <c r="X11" s="126"/>
      <c r="Y11" s="126"/>
      <c r="Z11" s="126"/>
      <c r="AA11" s="126"/>
      <c r="AB11" s="126"/>
    </row>
    <row r="12" spans="3:28" ht="9.75" customHeight="1"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5"/>
      <c r="O12" s="34"/>
      <c r="P12" s="34"/>
      <c r="Q12" s="34"/>
      <c r="R12" s="34"/>
      <c r="S12" s="34"/>
      <c r="T12" s="34"/>
      <c r="U12" s="34"/>
      <c r="V12" s="34"/>
      <c r="W12" s="126" t="s">
        <v>111</v>
      </c>
      <c r="X12" s="126"/>
      <c r="Y12" s="126"/>
      <c r="Z12" s="126"/>
      <c r="AA12" s="126"/>
      <c r="AB12" s="126"/>
    </row>
    <row r="13" spans="2:28" ht="9.75" customHeight="1"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7"/>
      <c r="O13" s="36"/>
      <c r="P13" s="36"/>
      <c r="Q13" s="36"/>
      <c r="R13" s="36"/>
      <c r="S13" s="36"/>
      <c r="T13" s="36"/>
      <c r="U13" s="36"/>
      <c r="V13" s="36"/>
      <c r="W13" s="126"/>
      <c r="X13" s="126"/>
      <c r="Y13" s="126"/>
      <c r="Z13" s="126"/>
      <c r="AA13" s="126"/>
      <c r="AB13" s="126"/>
    </row>
    <row r="14" spans="2:28" ht="9.75" customHeight="1"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7"/>
      <c r="O14" s="36"/>
      <c r="P14" s="36"/>
      <c r="Q14" s="36"/>
      <c r="R14" s="36"/>
      <c r="S14" s="36"/>
      <c r="T14" s="36"/>
      <c r="U14" s="36"/>
      <c r="V14" s="36"/>
      <c r="W14" s="126" t="s">
        <v>110</v>
      </c>
      <c r="X14" s="126"/>
      <c r="Y14" s="126"/>
      <c r="Z14" s="126"/>
      <c r="AA14" s="126"/>
      <c r="AB14" s="126"/>
    </row>
    <row r="15" spans="23:28" ht="9.75" customHeight="1">
      <c r="W15" s="126"/>
      <c r="X15" s="126"/>
      <c r="Y15" s="126"/>
      <c r="Z15" s="126"/>
      <c r="AA15" s="126"/>
      <c r="AB15" s="126"/>
    </row>
    <row r="16" spans="23:28" ht="9.75" customHeight="1">
      <c r="W16" s="126" t="s">
        <v>109</v>
      </c>
      <c r="X16" s="126"/>
      <c r="Y16" s="126"/>
      <c r="Z16" s="126"/>
      <c r="AA16" s="126"/>
      <c r="AB16" s="126"/>
    </row>
    <row r="17" spans="23:28" ht="9.75" customHeight="1">
      <c r="W17" s="126"/>
      <c r="X17" s="126"/>
      <c r="Y17" s="126"/>
      <c r="Z17" s="126"/>
      <c r="AA17" s="126"/>
      <c r="AB17" s="126"/>
    </row>
    <row r="18" spans="23:28" ht="9.75" customHeight="1">
      <c r="W18" s="126" t="s">
        <v>108</v>
      </c>
      <c r="X18" s="126"/>
      <c r="Y18" s="126"/>
      <c r="Z18" s="126"/>
      <c r="AA18" s="126"/>
      <c r="AB18" s="126"/>
    </row>
    <row r="19" spans="23:28" ht="9.75" customHeight="1">
      <c r="W19" s="126"/>
      <c r="X19" s="126"/>
      <c r="Y19" s="126"/>
      <c r="Z19" s="126"/>
      <c r="AA19" s="126"/>
      <c r="AB19" s="126"/>
    </row>
    <row r="20" spans="23:28" ht="9.75" customHeight="1">
      <c r="W20" s="126" t="s">
        <v>135</v>
      </c>
      <c r="X20" s="126"/>
      <c r="Y20" s="126"/>
      <c r="Z20" s="126"/>
      <c r="AA20" s="126"/>
      <c r="AB20" s="126"/>
    </row>
    <row r="21" spans="23:28" ht="9.75" customHeight="1">
      <c r="W21" s="126"/>
      <c r="X21" s="126"/>
      <c r="Y21" s="126"/>
      <c r="Z21" s="126"/>
      <c r="AA21" s="126"/>
      <c r="AB21" s="126"/>
    </row>
    <row r="22" spans="23:28" ht="9.75" customHeight="1">
      <c r="W22" s="126" t="s">
        <v>138</v>
      </c>
      <c r="X22" s="126"/>
      <c r="Y22" s="126"/>
      <c r="Z22" s="126"/>
      <c r="AA22" s="126"/>
      <c r="AB22" s="126"/>
    </row>
    <row r="23" spans="23:28" ht="9.75" customHeight="1">
      <c r="W23" s="126"/>
      <c r="X23" s="126"/>
      <c r="Y23" s="126"/>
      <c r="Z23" s="126"/>
      <c r="AA23" s="126"/>
      <c r="AB23" s="126"/>
    </row>
    <row r="24" spans="23:28" ht="9.75" customHeight="1">
      <c r="W24" s="126" t="s">
        <v>154</v>
      </c>
      <c r="X24" s="126"/>
      <c r="Y24" s="126"/>
      <c r="Z24" s="126"/>
      <c r="AA24" s="126"/>
      <c r="AB24" s="126"/>
    </row>
    <row r="25" spans="23:28" ht="9.75" customHeight="1">
      <c r="W25" s="126"/>
      <c r="X25" s="126"/>
      <c r="Y25" s="126"/>
      <c r="Z25" s="126"/>
      <c r="AA25" s="126"/>
      <c r="AB25" s="126"/>
    </row>
    <row r="26" spans="23:28" ht="9.75" customHeight="1">
      <c r="W26" s="126" t="s">
        <v>178</v>
      </c>
      <c r="X26" s="126"/>
      <c r="Y26" s="126"/>
      <c r="Z26" s="126"/>
      <c r="AA26" s="126"/>
      <c r="AB26" s="126"/>
    </row>
    <row r="27" spans="23:28" ht="9.75" customHeight="1">
      <c r="W27" s="126"/>
      <c r="X27" s="126"/>
      <c r="Y27" s="126"/>
      <c r="Z27" s="126"/>
      <c r="AA27" s="126"/>
      <c r="AB27" s="126"/>
    </row>
    <row r="28" spans="23:28" ht="9.75" customHeight="1">
      <c r="W28" s="126" t="s">
        <v>181</v>
      </c>
      <c r="X28" s="126"/>
      <c r="Y28" s="126"/>
      <c r="Z28" s="126"/>
      <c r="AA28" s="126"/>
      <c r="AB28" s="126"/>
    </row>
    <row r="29" spans="23:28" ht="9.75" customHeight="1">
      <c r="W29" s="126"/>
      <c r="X29" s="126"/>
      <c r="Y29" s="126"/>
      <c r="Z29" s="126"/>
      <c r="AA29" s="126"/>
      <c r="AB29" s="126"/>
    </row>
    <row r="30" spans="23:28" ht="9.75" customHeight="1">
      <c r="W30" s="126" t="s">
        <v>193</v>
      </c>
      <c r="X30" s="126"/>
      <c r="Y30" s="126"/>
      <c r="Z30" s="126"/>
      <c r="AA30" s="126"/>
      <c r="AB30" s="126"/>
    </row>
    <row r="31" spans="23:28" ht="9.75" customHeight="1">
      <c r="W31" s="126"/>
      <c r="X31" s="126"/>
      <c r="Y31" s="126"/>
      <c r="Z31" s="126"/>
      <c r="AA31" s="126"/>
      <c r="AB31" s="126"/>
    </row>
    <row r="32" spans="23:28" ht="9.75" customHeight="1">
      <c r="W32" s="126" t="s">
        <v>200</v>
      </c>
      <c r="X32" s="126"/>
      <c r="Y32" s="126"/>
      <c r="Z32" s="126"/>
      <c r="AA32" s="126"/>
      <c r="AB32" s="126"/>
    </row>
    <row r="33" spans="23:28" ht="9.75" customHeight="1">
      <c r="W33" s="126"/>
      <c r="X33" s="126"/>
      <c r="Y33" s="126"/>
      <c r="Z33" s="126"/>
      <c r="AA33" s="126"/>
      <c r="AB33" s="126"/>
    </row>
    <row r="34" spans="23:28" ht="9.75" customHeight="1">
      <c r="W34" s="126" t="s">
        <v>211</v>
      </c>
      <c r="X34" s="126"/>
      <c r="Y34" s="126"/>
      <c r="Z34" s="126"/>
      <c r="AA34" s="126"/>
      <c r="AB34" s="126"/>
    </row>
    <row r="35" spans="23:28" ht="9.75" customHeight="1">
      <c r="W35" s="126"/>
      <c r="X35" s="126"/>
      <c r="Y35" s="126"/>
      <c r="Z35" s="126"/>
      <c r="AA35" s="126"/>
      <c r="AB35" s="126"/>
    </row>
    <row r="36" spans="23:28" ht="9.75" customHeight="1">
      <c r="W36" s="126" t="s">
        <v>216</v>
      </c>
      <c r="X36" s="126"/>
      <c r="Y36" s="126"/>
      <c r="Z36" s="126"/>
      <c r="AA36" s="126"/>
      <c r="AB36" s="126"/>
    </row>
    <row r="37" spans="23:28" ht="9.75" customHeight="1">
      <c r="W37" s="126"/>
      <c r="X37" s="126"/>
      <c r="Y37" s="126"/>
      <c r="Z37" s="126"/>
      <c r="AA37" s="126"/>
      <c r="AB37" s="126"/>
    </row>
    <row r="38" spans="23:28" ht="9.75" customHeight="1">
      <c r="W38" s="126" t="s">
        <v>257</v>
      </c>
      <c r="X38" s="126"/>
      <c r="Y38" s="126"/>
      <c r="Z38" s="126"/>
      <c r="AA38" s="126"/>
      <c r="AB38" s="126"/>
    </row>
    <row r="39" spans="23:28" ht="9.75" customHeight="1">
      <c r="W39" s="126"/>
      <c r="X39" s="126"/>
      <c r="Y39" s="126"/>
      <c r="Z39" s="126"/>
      <c r="AA39" s="126"/>
      <c r="AB39" s="126"/>
    </row>
    <row r="40" spans="23:28" ht="9.75" customHeight="1">
      <c r="W40" s="126" t="s">
        <v>258</v>
      </c>
      <c r="X40" s="126"/>
      <c r="Y40" s="126"/>
      <c r="Z40" s="126"/>
      <c r="AA40" s="126"/>
      <c r="AB40" s="126"/>
    </row>
    <row r="41" spans="23:28" ht="9.75" customHeight="1">
      <c r="W41" s="126"/>
      <c r="X41" s="126"/>
      <c r="Y41" s="126"/>
      <c r="Z41" s="126"/>
      <c r="AA41" s="126"/>
      <c r="AB41" s="126"/>
    </row>
    <row r="42" spans="23:28" ht="9.75" customHeight="1">
      <c r="W42" s="126" t="s">
        <v>270</v>
      </c>
      <c r="X42" s="126"/>
      <c r="Y42" s="126"/>
      <c r="Z42" s="126"/>
      <c r="AA42" s="126"/>
      <c r="AB42" s="126"/>
    </row>
    <row r="43" spans="23:28" ht="9.75" customHeight="1">
      <c r="W43" s="126"/>
      <c r="X43" s="126"/>
      <c r="Y43" s="126"/>
      <c r="Z43" s="126"/>
      <c r="AA43" s="126"/>
      <c r="AB43" s="126"/>
    </row>
    <row r="44" spans="23:28" ht="9.75" customHeight="1">
      <c r="W44" s="126" t="s">
        <v>274</v>
      </c>
      <c r="X44" s="126"/>
      <c r="Y44" s="126"/>
      <c r="Z44" s="126"/>
      <c r="AA44" s="126"/>
      <c r="AB44" s="126"/>
    </row>
    <row r="45" spans="23:28" ht="9.75" customHeight="1">
      <c r="W45" s="126"/>
      <c r="X45" s="126"/>
      <c r="Y45" s="126"/>
      <c r="Z45" s="126"/>
      <c r="AA45" s="126"/>
      <c r="AB45" s="126"/>
    </row>
    <row r="46" spans="23:28" ht="18" customHeight="1">
      <c r="W46" s="100"/>
      <c r="X46" s="100"/>
      <c r="Y46" s="100"/>
      <c r="Z46" s="100"/>
      <c r="AA46" s="100"/>
      <c r="AB46" s="100"/>
    </row>
    <row r="47" spans="1:28" ht="21" customHeight="1">
      <c r="A47" s="127" t="s">
        <v>2</v>
      </c>
      <c r="B47" s="127" t="s">
        <v>3</v>
      </c>
      <c r="C47" s="127" t="s">
        <v>4</v>
      </c>
      <c r="D47" s="127" t="s">
        <v>5</v>
      </c>
      <c r="E47" s="127" t="s">
        <v>6</v>
      </c>
      <c r="F47" s="127" t="s">
        <v>7</v>
      </c>
      <c r="G47" s="127" t="s">
        <v>8</v>
      </c>
      <c r="H47" s="127" t="s">
        <v>9</v>
      </c>
      <c r="I47" s="127" t="s">
        <v>10</v>
      </c>
      <c r="J47" s="127" t="s">
        <v>11</v>
      </c>
      <c r="K47" s="127" t="s">
        <v>12</v>
      </c>
      <c r="L47" s="127" t="s">
        <v>13</v>
      </c>
      <c r="M47" s="127" t="s">
        <v>14</v>
      </c>
      <c r="N47" s="38"/>
      <c r="O47" s="106"/>
      <c r="P47" s="106"/>
      <c r="Q47" s="106"/>
      <c r="R47" s="106"/>
      <c r="S47" s="106"/>
      <c r="T47" s="106"/>
      <c r="U47" s="106"/>
      <c r="V47" s="106"/>
      <c r="W47" s="128" t="s">
        <v>15</v>
      </c>
      <c r="X47" s="128" t="s">
        <v>16</v>
      </c>
      <c r="Y47" s="128" t="s">
        <v>17</v>
      </c>
      <c r="Z47" s="127" t="s">
        <v>18</v>
      </c>
      <c r="AA47" s="127" t="s">
        <v>19</v>
      </c>
      <c r="AB47" s="127" t="s">
        <v>20</v>
      </c>
    </row>
    <row r="48" spans="1:28" ht="85.5" customHeight="1">
      <c r="A48" s="127"/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38" t="s">
        <v>143</v>
      </c>
      <c r="O48" s="106" t="s">
        <v>21</v>
      </c>
      <c r="P48" s="106" t="s">
        <v>22</v>
      </c>
      <c r="Q48" s="106" t="s">
        <v>26</v>
      </c>
      <c r="R48" s="106" t="s">
        <v>34</v>
      </c>
      <c r="S48" s="106" t="s">
        <v>44</v>
      </c>
      <c r="T48" s="106" t="s">
        <v>168</v>
      </c>
      <c r="U48" s="106" t="s">
        <v>169</v>
      </c>
      <c r="V48" s="106" t="s">
        <v>170</v>
      </c>
      <c r="W48" s="128"/>
      <c r="X48" s="128"/>
      <c r="Y48" s="128"/>
      <c r="Z48" s="127"/>
      <c r="AA48" s="127"/>
      <c r="AB48" s="127"/>
    </row>
    <row r="49" spans="1:28" ht="12.75" customHeight="1">
      <c r="A49" s="39">
        <v>1</v>
      </c>
      <c r="B49" s="39">
        <v>2</v>
      </c>
      <c r="C49" s="39">
        <v>3</v>
      </c>
      <c r="D49" s="39">
        <v>4</v>
      </c>
      <c r="E49" s="39">
        <v>5</v>
      </c>
      <c r="F49" s="39">
        <v>6</v>
      </c>
      <c r="G49" s="39">
        <v>7</v>
      </c>
      <c r="H49" s="39">
        <v>8</v>
      </c>
      <c r="I49" s="39">
        <v>9</v>
      </c>
      <c r="J49" s="39">
        <v>10</v>
      </c>
      <c r="K49" s="39">
        <v>11</v>
      </c>
      <c r="L49" s="39">
        <v>12</v>
      </c>
      <c r="M49" s="39">
        <v>13</v>
      </c>
      <c r="N49" s="40"/>
      <c r="O49" s="130">
        <v>14</v>
      </c>
      <c r="P49" s="131"/>
      <c r="Q49" s="131"/>
      <c r="R49" s="131"/>
      <c r="S49" s="131"/>
      <c r="T49" s="131"/>
      <c r="U49" s="131"/>
      <c r="V49" s="132"/>
      <c r="W49" s="39">
        <v>15</v>
      </c>
      <c r="X49" s="39">
        <v>16</v>
      </c>
      <c r="Y49" s="39">
        <v>17</v>
      </c>
      <c r="Z49" s="39">
        <v>18</v>
      </c>
      <c r="AA49" s="39">
        <v>19</v>
      </c>
      <c r="AB49" s="39">
        <v>20</v>
      </c>
    </row>
    <row r="50" spans="1:28" ht="12.75" customHeight="1">
      <c r="A50" s="101" t="s">
        <v>218</v>
      </c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41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9"/>
    </row>
    <row r="51" spans="1:28" ht="114.75">
      <c r="A51" s="8" t="s">
        <v>222</v>
      </c>
      <c r="B51" s="9" t="s">
        <v>139</v>
      </c>
      <c r="C51" s="17" t="s">
        <v>224</v>
      </c>
      <c r="D51" s="9" t="s">
        <v>225</v>
      </c>
      <c r="E51" s="9" t="s">
        <v>226</v>
      </c>
      <c r="F51" s="42" t="s">
        <v>227</v>
      </c>
      <c r="G51" s="8" t="s">
        <v>23</v>
      </c>
      <c r="H51" s="10">
        <v>0</v>
      </c>
      <c r="I51" s="8" t="s">
        <v>231</v>
      </c>
      <c r="J51" s="9" t="s">
        <v>32</v>
      </c>
      <c r="K51" s="8" t="s">
        <v>232</v>
      </c>
      <c r="L51" s="8" t="s">
        <v>233</v>
      </c>
      <c r="M51" s="8" t="s">
        <v>234</v>
      </c>
      <c r="N51" s="12"/>
      <c r="O51" s="2"/>
      <c r="P51" s="2">
        <v>1607400000</v>
      </c>
      <c r="Q51" s="2">
        <v>6429600000</v>
      </c>
      <c r="R51" s="2"/>
      <c r="S51" s="2"/>
      <c r="T51" s="2"/>
      <c r="U51" s="2"/>
      <c r="V51" s="2"/>
      <c r="W51" s="102">
        <v>8037000000</v>
      </c>
      <c r="X51" s="13">
        <f>SUM(N51:S51)</f>
        <v>8037000000</v>
      </c>
      <c r="Y51" s="13">
        <f>X51*1.12</f>
        <v>9001440000</v>
      </c>
      <c r="Z51" s="1"/>
      <c r="AA51" s="8">
        <v>2017</v>
      </c>
      <c r="AB51" s="102" t="s">
        <v>235</v>
      </c>
    </row>
    <row r="52" spans="1:28" ht="114.75">
      <c r="A52" s="8" t="s">
        <v>223</v>
      </c>
      <c r="B52" s="9" t="s">
        <v>139</v>
      </c>
      <c r="C52" s="17" t="s">
        <v>224</v>
      </c>
      <c r="D52" s="9" t="s">
        <v>225</v>
      </c>
      <c r="E52" s="9" t="s">
        <v>226</v>
      </c>
      <c r="F52" s="42" t="s">
        <v>228</v>
      </c>
      <c r="G52" s="8" t="s">
        <v>23</v>
      </c>
      <c r="H52" s="10">
        <v>0</v>
      </c>
      <c r="I52" s="8" t="s">
        <v>231</v>
      </c>
      <c r="J52" s="9" t="s">
        <v>32</v>
      </c>
      <c r="K52" s="8" t="s">
        <v>232</v>
      </c>
      <c r="L52" s="8" t="s">
        <v>233</v>
      </c>
      <c r="M52" s="8" t="s">
        <v>234</v>
      </c>
      <c r="N52" s="12"/>
      <c r="O52" s="2"/>
      <c r="P52" s="2">
        <v>1607400000</v>
      </c>
      <c r="Q52" s="2"/>
      <c r="R52" s="2">
        <v>6429600000</v>
      </c>
      <c r="S52" s="2"/>
      <c r="T52" s="2"/>
      <c r="U52" s="2"/>
      <c r="V52" s="2"/>
      <c r="W52" s="102">
        <v>8037000000</v>
      </c>
      <c r="X52" s="13">
        <f>SUM(N52:S52)</f>
        <v>8037000000</v>
      </c>
      <c r="Y52" s="13">
        <f>X52*1.12</f>
        <v>9001440000</v>
      </c>
      <c r="Z52" s="1"/>
      <c r="AA52" s="8">
        <v>2017</v>
      </c>
      <c r="AB52" s="102" t="s">
        <v>235</v>
      </c>
    </row>
    <row r="53" spans="1:28" ht="12.75" customHeight="1">
      <c r="A53" s="103" t="s">
        <v>219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40"/>
      <c r="O53" s="39"/>
      <c r="P53" s="39"/>
      <c r="Q53" s="39"/>
      <c r="R53" s="39"/>
      <c r="S53" s="39"/>
      <c r="T53" s="39"/>
      <c r="U53" s="39"/>
      <c r="V53" s="39"/>
      <c r="W53" s="39"/>
      <c r="X53" s="99">
        <f>SUM(X51:X52)</f>
        <v>16074000000</v>
      </c>
      <c r="Y53" s="99">
        <f>SUM(Y51:Y52)</f>
        <v>18002880000</v>
      </c>
      <c r="Z53" s="39"/>
      <c r="AA53" s="39"/>
      <c r="AB53" s="39"/>
    </row>
    <row r="54" spans="1:28" ht="12.75" customHeight="1">
      <c r="A54" s="101" t="s">
        <v>220</v>
      </c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41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9"/>
    </row>
    <row r="55" spans="1:28" ht="102">
      <c r="A55" s="8" t="s">
        <v>28</v>
      </c>
      <c r="B55" s="9" t="s">
        <v>139</v>
      </c>
      <c r="C55" s="17" t="s">
        <v>48</v>
      </c>
      <c r="D55" s="9" t="s">
        <v>49</v>
      </c>
      <c r="E55" s="9" t="s">
        <v>49</v>
      </c>
      <c r="F55" s="42" t="s">
        <v>47</v>
      </c>
      <c r="G55" s="8" t="s">
        <v>27</v>
      </c>
      <c r="H55" s="10">
        <v>0</v>
      </c>
      <c r="I55" s="8" t="s">
        <v>68</v>
      </c>
      <c r="J55" s="9" t="s">
        <v>32</v>
      </c>
      <c r="K55" s="8"/>
      <c r="L55" s="8" t="s">
        <v>24</v>
      </c>
      <c r="M55" s="8" t="s">
        <v>33</v>
      </c>
      <c r="N55" s="12"/>
      <c r="O55" s="2">
        <v>38333400</v>
      </c>
      <c r="P55" s="2">
        <v>38333400</v>
      </c>
      <c r="Q55" s="2">
        <v>38333400</v>
      </c>
      <c r="R55" s="2">
        <v>38333400</v>
      </c>
      <c r="S55" s="2">
        <v>38333400</v>
      </c>
      <c r="T55" s="2"/>
      <c r="U55" s="2"/>
      <c r="V55" s="2"/>
      <c r="W55" s="3"/>
      <c r="X55" s="13">
        <f>SUM(N55:S55)</f>
        <v>191667000</v>
      </c>
      <c r="Y55" s="13">
        <f>X55*1.12</f>
        <v>214667040.00000003</v>
      </c>
      <c r="Z55" s="1"/>
      <c r="AA55" s="8">
        <v>2016</v>
      </c>
      <c r="AB55" s="39"/>
    </row>
    <row r="56" spans="1:39" s="46" customFormat="1" ht="51">
      <c r="A56" s="8" t="s">
        <v>29</v>
      </c>
      <c r="B56" s="9" t="s">
        <v>139</v>
      </c>
      <c r="C56" s="17" t="s">
        <v>38</v>
      </c>
      <c r="D56" s="9" t="s">
        <v>39</v>
      </c>
      <c r="E56" s="9" t="s">
        <v>39</v>
      </c>
      <c r="F56" s="8" t="s">
        <v>40</v>
      </c>
      <c r="G56" s="8" t="s">
        <v>27</v>
      </c>
      <c r="H56" s="10">
        <v>0</v>
      </c>
      <c r="I56" s="8" t="s">
        <v>68</v>
      </c>
      <c r="J56" s="9" t="s">
        <v>32</v>
      </c>
      <c r="K56" s="8"/>
      <c r="L56" s="8" t="s">
        <v>24</v>
      </c>
      <c r="M56" s="8" t="s">
        <v>33</v>
      </c>
      <c r="N56" s="12"/>
      <c r="O56" s="43">
        <v>25200000</v>
      </c>
      <c r="P56" s="43">
        <v>25200000</v>
      </c>
      <c r="Q56" s="43">
        <v>25200000</v>
      </c>
      <c r="R56" s="43">
        <v>25200000</v>
      </c>
      <c r="S56" s="43">
        <v>25200000</v>
      </c>
      <c r="T56" s="43"/>
      <c r="U56" s="43"/>
      <c r="V56" s="43"/>
      <c r="W56" s="4"/>
      <c r="X56" s="13">
        <v>0</v>
      </c>
      <c r="Y56" s="13">
        <v>0</v>
      </c>
      <c r="Z56" s="1"/>
      <c r="AA56" s="8">
        <v>2016</v>
      </c>
      <c r="AB56" s="44" t="s">
        <v>132</v>
      </c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</row>
    <row r="57" spans="1:39" s="46" customFormat="1" ht="51">
      <c r="A57" s="8" t="s">
        <v>133</v>
      </c>
      <c r="B57" s="9" t="s">
        <v>139</v>
      </c>
      <c r="C57" s="17" t="s">
        <v>38</v>
      </c>
      <c r="D57" s="9" t="s">
        <v>39</v>
      </c>
      <c r="E57" s="9" t="s">
        <v>39</v>
      </c>
      <c r="F57" s="8" t="s">
        <v>40</v>
      </c>
      <c r="G57" s="8" t="s">
        <v>27</v>
      </c>
      <c r="H57" s="10">
        <v>0</v>
      </c>
      <c r="I57" s="8" t="s">
        <v>131</v>
      </c>
      <c r="J57" s="9" t="s">
        <v>32</v>
      </c>
      <c r="K57" s="8"/>
      <c r="L57" s="8" t="s">
        <v>24</v>
      </c>
      <c r="M57" s="8"/>
      <c r="N57" s="12"/>
      <c r="O57" s="43">
        <v>25200000</v>
      </c>
      <c r="P57" s="43">
        <v>51840</v>
      </c>
      <c r="Q57" s="43">
        <v>25200000</v>
      </c>
      <c r="R57" s="43">
        <v>25200000</v>
      </c>
      <c r="S57" s="43">
        <v>25200000</v>
      </c>
      <c r="T57" s="43"/>
      <c r="U57" s="43"/>
      <c r="V57" s="43"/>
      <c r="W57" s="4"/>
      <c r="X57" s="13">
        <v>0</v>
      </c>
      <c r="Y57" s="13">
        <v>0</v>
      </c>
      <c r="Z57" s="1"/>
      <c r="AA57" s="8" t="s">
        <v>134</v>
      </c>
      <c r="AB57" s="44" t="s">
        <v>137</v>
      </c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</row>
    <row r="58" spans="1:39" s="46" customFormat="1" ht="51">
      <c r="A58" s="8" t="s">
        <v>136</v>
      </c>
      <c r="B58" s="9" t="s">
        <v>139</v>
      </c>
      <c r="C58" s="17" t="s">
        <v>38</v>
      </c>
      <c r="D58" s="9" t="s">
        <v>39</v>
      </c>
      <c r="E58" s="9" t="s">
        <v>39</v>
      </c>
      <c r="F58" s="8" t="s">
        <v>40</v>
      </c>
      <c r="G58" s="8" t="s">
        <v>27</v>
      </c>
      <c r="H58" s="10">
        <v>0</v>
      </c>
      <c r="I58" s="8" t="s">
        <v>131</v>
      </c>
      <c r="J58" s="9" t="s">
        <v>32</v>
      </c>
      <c r="K58" s="8"/>
      <c r="L58" s="8" t="s">
        <v>24</v>
      </c>
      <c r="M58" s="8"/>
      <c r="N58" s="12"/>
      <c r="O58" s="43">
        <v>25200000</v>
      </c>
      <c r="P58" s="43">
        <v>51840000</v>
      </c>
      <c r="Q58" s="43">
        <v>25200000</v>
      </c>
      <c r="R58" s="43">
        <v>25200000</v>
      </c>
      <c r="S58" s="43">
        <v>25200000</v>
      </c>
      <c r="T58" s="43"/>
      <c r="U58" s="43"/>
      <c r="V58" s="43"/>
      <c r="W58" s="4"/>
      <c r="X58" s="13">
        <v>0</v>
      </c>
      <c r="Y58" s="13">
        <v>0</v>
      </c>
      <c r="Z58" s="1"/>
      <c r="AA58" s="8" t="s">
        <v>134</v>
      </c>
      <c r="AB58" s="44" t="s">
        <v>145</v>
      </c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</row>
    <row r="59" spans="1:39" s="46" customFormat="1" ht="51">
      <c r="A59" s="8" t="s">
        <v>144</v>
      </c>
      <c r="B59" s="9" t="s">
        <v>139</v>
      </c>
      <c r="C59" s="17" t="s">
        <v>38</v>
      </c>
      <c r="D59" s="9" t="s">
        <v>39</v>
      </c>
      <c r="E59" s="9" t="s">
        <v>39</v>
      </c>
      <c r="F59" s="8" t="s">
        <v>40</v>
      </c>
      <c r="G59" s="8" t="s">
        <v>27</v>
      </c>
      <c r="H59" s="10">
        <v>0</v>
      </c>
      <c r="I59" s="8" t="s">
        <v>131</v>
      </c>
      <c r="J59" s="9" t="s">
        <v>32</v>
      </c>
      <c r="K59" s="8"/>
      <c r="L59" s="8" t="s">
        <v>24</v>
      </c>
      <c r="M59" s="8"/>
      <c r="N59" s="12"/>
      <c r="O59" s="43">
        <v>25200000</v>
      </c>
      <c r="P59" s="43">
        <v>51840000</v>
      </c>
      <c r="Q59" s="43">
        <v>25200000</v>
      </c>
      <c r="R59" s="43">
        <v>25200000</v>
      </c>
      <c r="S59" s="43">
        <v>25200000</v>
      </c>
      <c r="T59" s="43"/>
      <c r="U59" s="43"/>
      <c r="V59" s="43"/>
      <c r="W59" s="4"/>
      <c r="X59" s="13">
        <f>SUM(N59:S59)</f>
        <v>152640000</v>
      </c>
      <c r="Y59" s="13">
        <f>X59*1.12</f>
        <v>170956800.00000003</v>
      </c>
      <c r="Z59" s="1"/>
      <c r="AA59" s="8" t="s">
        <v>134</v>
      </c>
      <c r="AB59" s="44" t="s">
        <v>45</v>
      </c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</row>
    <row r="60" spans="1:39" s="46" customFormat="1" ht="38.25">
      <c r="A60" s="8" t="s">
        <v>30</v>
      </c>
      <c r="B60" s="9" t="s">
        <v>139</v>
      </c>
      <c r="C60" s="17" t="s">
        <v>41</v>
      </c>
      <c r="D60" s="9" t="s">
        <v>42</v>
      </c>
      <c r="E60" s="9" t="s">
        <v>42</v>
      </c>
      <c r="F60" s="8" t="s">
        <v>43</v>
      </c>
      <c r="G60" s="8" t="s">
        <v>27</v>
      </c>
      <c r="H60" s="10">
        <v>0</v>
      </c>
      <c r="I60" s="8" t="s">
        <v>68</v>
      </c>
      <c r="J60" s="9" t="s">
        <v>32</v>
      </c>
      <c r="K60" s="8"/>
      <c r="L60" s="8" t="s">
        <v>24</v>
      </c>
      <c r="M60" s="8" t="s">
        <v>33</v>
      </c>
      <c r="N60" s="12"/>
      <c r="O60" s="43">
        <v>1155000</v>
      </c>
      <c r="P60" s="43">
        <v>1155000</v>
      </c>
      <c r="Q60" s="43">
        <v>1155000</v>
      </c>
      <c r="R60" s="43">
        <v>1155000</v>
      </c>
      <c r="S60" s="43">
        <v>1155000</v>
      </c>
      <c r="T60" s="43"/>
      <c r="U60" s="43"/>
      <c r="V60" s="43"/>
      <c r="W60" s="4"/>
      <c r="X60" s="13">
        <v>0</v>
      </c>
      <c r="Y60" s="13">
        <v>0</v>
      </c>
      <c r="Z60" s="1"/>
      <c r="AA60" s="8">
        <v>2016</v>
      </c>
      <c r="AB60" s="44" t="s">
        <v>118</v>
      </c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</row>
    <row r="61" spans="1:39" s="46" customFormat="1" ht="38.25">
      <c r="A61" s="8" t="s">
        <v>115</v>
      </c>
      <c r="B61" s="9" t="s">
        <v>139</v>
      </c>
      <c r="C61" s="17" t="s">
        <v>41</v>
      </c>
      <c r="D61" s="9" t="s">
        <v>42</v>
      </c>
      <c r="E61" s="9" t="s">
        <v>42</v>
      </c>
      <c r="F61" s="8" t="s">
        <v>43</v>
      </c>
      <c r="G61" s="8" t="s">
        <v>27</v>
      </c>
      <c r="H61" s="10">
        <v>0</v>
      </c>
      <c r="I61" s="8" t="s">
        <v>68</v>
      </c>
      <c r="J61" s="9" t="s">
        <v>32</v>
      </c>
      <c r="K61" s="8"/>
      <c r="L61" s="8" t="s">
        <v>24</v>
      </c>
      <c r="M61" s="8"/>
      <c r="N61" s="12"/>
      <c r="O61" s="43">
        <v>8100000</v>
      </c>
      <c r="P61" s="43">
        <v>1155000</v>
      </c>
      <c r="Q61" s="43">
        <v>1155000</v>
      </c>
      <c r="R61" s="43">
        <v>1155000</v>
      </c>
      <c r="S61" s="43">
        <v>1155000</v>
      </c>
      <c r="T61" s="43"/>
      <c r="U61" s="43"/>
      <c r="V61" s="43"/>
      <c r="W61" s="4"/>
      <c r="X61" s="13">
        <v>0</v>
      </c>
      <c r="Y61" s="13">
        <f>X61*1.12</f>
        <v>0</v>
      </c>
      <c r="Z61" s="1"/>
      <c r="AA61" s="8">
        <v>2016</v>
      </c>
      <c r="AB61" s="44" t="s">
        <v>217</v>
      </c>
      <c r="AF61" s="45"/>
      <c r="AG61" s="45"/>
      <c r="AH61" s="45"/>
      <c r="AI61" s="45"/>
      <c r="AJ61" s="45"/>
      <c r="AK61" s="45"/>
      <c r="AL61" s="45"/>
      <c r="AM61" s="45"/>
    </row>
    <row r="62" spans="1:39" s="46" customFormat="1" ht="114.75">
      <c r="A62" s="8" t="s">
        <v>215</v>
      </c>
      <c r="B62" s="9" t="s">
        <v>139</v>
      </c>
      <c r="C62" s="17" t="s">
        <v>41</v>
      </c>
      <c r="D62" s="9" t="s">
        <v>42</v>
      </c>
      <c r="E62" s="9" t="s">
        <v>42</v>
      </c>
      <c r="F62" s="8" t="s">
        <v>43</v>
      </c>
      <c r="G62" s="8" t="s">
        <v>27</v>
      </c>
      <c r="H62" s="10">
        <v>0</v>
      </c>
      <c r="I62" s="8" t="s">
        <v>68</v>
      </c>
      <c r="J62" s="9" t="s">
        <v>32</v>
      </c>
      <c r="K62" s="8"/>
      <c r="L62" s="8" t="s">
        <v>210</v>
      </c>
      <c r="M62" s="8"/>
      <c r="N62" s="12"/>
      <c r="O62" s="43">
        <v>8100000</v>
      </c>
      <c r="P62" s="43">
        <v>9000000</v>
      </c>
      <c r="Q62" s="43">
        <v>1155000</v>
      </c>
      <c r="R62" s="43">
        <v>1155000</v>
      </c>
      <c r="S62" s="43">
        <v>1155000</v>
      </c>
      <c r="T62" s="43"/>
      <c r="U62" s="43"/>
      <c r="V62" s="43"/>
      <c r="W62" s="4"/>
      <c r="X62" s="13">
        <v>0</v>
      </c>
      <c r="Y62" s="13">
        <f>X62*1.12</f>
        <v>0</v>
      </c>
      <c r="Z62" s="1"/>
      <c r="AA62" s="8" t="s">
        <v>134</v>
      </c>
      <c r="AB62" s="44" t="s">
        <v>268</v>
      </c>
      <c r="AF62" s="45"/>
      <c r="AG62" s="45"/>
      <c r="AH62" s="45"/>
      <c r="AI62" s="45"/>
      <c r="AJ62" s="45"/>
      <c r="AK62" s="45"/>
      <c r="AL62" s="45"/>
      <c r="AM62" s="45"/>
    </row>
    <row r="63" spans="1:39" s="46" customFormat="1" ht="114.75">
      <c r="A63" s="8" t="s">
        <v>266</v>
      </c>
      <c r="B63" s="9" t="s">
        <v>139</v>
      </c>
      <c r="C63" s="17" t="s">
        <v>41</v>
      </c>
      <c r="D63" s="9" t="s">
        <v>42</v>
      </c>
      <c r="E63" s="9" t="s">
        <v>42</v>
      </c>
      <c r="F63" s="8" t="s">
        <v>269</v>
      </c>
      <c r="G63" s="8" t="s">
        <v>27</v>
      </c>
      <c r="H63" s="10">
        <v>0</v>
      </c>
      <c r="I63" s="8" t="s">
        <v>68</v>
      </c>
      <c r="J63" s="9" t="s">
        <v>32</v>
      </c>
      <c r="K63" s="8"/>
      <c r="L63" s="8" t="s">
        <v>210</v>
      </c>
      <c r="M63" s="8"/>
      <c r="N63" s="12"/>
      <c r="O63" s="43">
        <v>8100000</v>
      </c>
      <c r="P63" s="43">
        <v>9000000</v>
      </c>
      <c r="Q63" s="43">
        <v>17715000</v>
      </c>
      <c r="R63" s="43">
        <v>1155000</v>
      </c>
      <c r="S63" s="43">
        <v>1155000</v>
      </c>
      <c r="T63" s="43"/>
      <c r="U63" s="43"/>
      <c r="V63" s="43"/>
      <c r="W63" s="4"/>
      <c r="X63" s="13">
        <f>SUM(N63:S63)</f>
        <v>37125000</v>
      </c>
      <c r="Y63" s="13">
        <f>X63*1.12</f>
        <v>41580000.00000001</v>
      </c>
      <c r="Z63" s="1"/>
      <c r="AA63" s="8" t="s">
        <v>267</v>
      </c>
      <c r="AB63" s="44" t="s">
        <v>236</v>
      </c>
      <c r="AF63" s="45"/>
      <c r="AG63" s="45"/>
      <c r="AH63" s="45"/>
      <c r="AI63" s="45"/>
      <c r="AJ63" s="45"/>
      <c r="AK63" s="45"/>
      <c r="AL63" s="45"/>
      <c r="AM63" s="45"/>
    </row>
    <row r="64" spans="1:39" s="46" customFormat="1" ht="63.75">
      <c r="A64" s="8" t="s">
        <v>31</v>
      </c>
      <c r="B64" s="9" t="s">
        <v>139</v>
      </c>
      <c r="C64" s="17" t="s">
        <v>35</v>
      </c>
      <c r="D64" s="9" t="s">
        <v>52</v>
      </c>
      <c r="E64" s="9" t="s">
        <v>36</v>
      </c>
      <c r="F64" s="8" t="s">
        <v>37</v>
      </c>
      <c r="G64" s="8" t="s">
        <v>27</v>
      </c>
      <c r="H64" s="10">
        <v>0</v>
      </c>
      <c r="I64" s="8" t="s">
        <v>68</v>
      </c>
      <c r="J64" s="9" t="s">
        <v>32</v>
      </c>
      <c r="K64" s="8"/>
      <c r="L64" s="8" t="s">
        <v>24</v>
      </c>
      <c r="M64" s="8" t="s">
        <v>33</v>
      </c>
      <c r="N64" s="12"/>
      <c r="O64" s="43">
        <v>25480000</v>
      </c>
      <c r="P64" s="43">
        <v>20580000</v>
      </c>
      <c r="Q64" s="43">
        <v>20580000</v>
      </c>
      <c r="R64" s="43">
        <v>20580000</v>
      </c>
      <c r="S64" s="43">
        <v>20580000</v>
      </c>
      <c r="T64" s="43"/>
      <c r="U64" s="43"/>
      <c r="V64" s="43"/>
      <c r="W64" s="4"/>
      <c r="X64" s="13">
        <v>0</v>
      </c>
      <c r="Y64" s="13">
        <v>0</v>
      </c>
      <c r="Z64" s="1"/>
      <c r="AA64" s="8">
        <v>2016</v>
      </c>
      <c r="AB64" s="44" t="s">
        <v>132</v>
      </c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</row>
    <row r="65" spans="1:39" s="46" customFormat="1" ht="63.75">
      <c r="A65" s="8" t="s">
        <v>130</v>
      </c>
      <c r="B65" s="9" t="s">
        <v>139</v>
      </c>
      <c r="C65" s="17" t="s">
        <v>35</v>
      </c>
      <c r="D65" s="9" t="s">
        <v>52</v>
      </c>
      <c r="E65" s="9" t="s">
        <v>36</v>
      </c>
      <c r="F65" s="8" t="s">
        <v>37</v>
      </c>
      <c r="G65" s="8" t="s">
        <v>27</v>
      </c>
      <c r="H65" s="10">
        <v>0</v>
      </c>
      <c r="I65" s="8" t="s">
        <v>131</v>
      </c>
      <c r="J65" s="9" t="s">
        <v>32</v>
      </c>
      <c r="K65" s="8"/>
      <c r="L65" s="8" t="s">
        <v>24</v>
      </c>
      <c r="M65" s="8"/>
      <c r="N65" s="12"/>
      <c r="O65" s="43">
        <v>25480000</v>
      </c>
      <c r="P65" s="43">
        <v>32400000</v>
      </c>
      <c r="Q65" s="43">
        <v>20580000</v>
      </c>
      <c r="R65" s="43">
        <v>20580000</v>
      </c>
      <c r="S65" s="43">
        <v>20580000</v>
      </c>
      <c r="T65" s="43"/>
      <c r="U65" s="43"/>
      <c r="V65" s="43"/>
      <c r="W65" s="4"/>
      <c r="X65" s="13">
        <f>SUM(N65:S65)</f>
        <v>119620000</v>
      </c>
      <c r="Y65" s="13">
        <f>X65*1.12</f>
        <v>133974400.00000001</v>
      </c>
      <c r="Z65" s="1"/>
      <c r="AA65" s="8" t="s">
        <v>134</v>
      </c>
      <c r="AB65" s="44" t="s">
        <v>1</v>
      </c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</row>
    <row r="66" spans="1:31" ht="63.75">
      <c r="A66" s="8" t="s">
        <v>46</v>
      </c>
      <c r="B66" s="9" t="s">
        <v>139</v>
      </c>
      <c r="C66" s="17" t="s">
        <v>50</v>
      </c>
      <c r="D66" s="9" t="s">
        <v>51</v>
      </c>
      <c r="E66" s="9" t="s">
        <v>51</v>
      </c>
      <c r="F66" s="9" t="s">
        <v>51</v>
      </c>
      <c r="G66" s="8" t="s">
        <v>27</v>
      </c>
      <c r="H66" s="10">
        <v>80</v>
      </c>
      <c r="I66" s="8" t="s">
        <v>69</v>
      </c>
      <c r="J66" s="9" t="s">
        <v>32</v>
      </c>
      <c r="K66" s="8" t="s">
        <v>45</v>
      </c>
      <c r="L66" s="8" t="s">
        <v>24</v>
      </c>
      <c r="M66" s="8" t="s">
        <v>33</v>
      </c>
      <c r="N66" s="12"/>
      <c r="O66" s="2">
        <v>7600000</v>
      </c>
      <c r="P66" s="2">
        <v>11400000</v>
      </c>
      <c r="Q66" s="2">
        <v>14250000</v>
      </c>
      <c r="R66" s="2"/>
      <c r="S66" s="2"/>
      <c r="T66" s="2"/>
      <c r="U66" s="2"/>
      <c r="V66" s="2"/>
      <c r="W66" s="5"/>
      <c r="X66" s="13">
        <f>SUM(N66:S66)</f>
        <v>33250000</v>
      </c>
      <c r="Y66" s="13">
        <f>X66*1.12</f>
        <v>37240000</v>
      </c>
      <c r="Z66" s="47"/>
      <c r="AA66" s="8">
        <v>2016</v>
      </c>
      <c r="AB66" s="48"/>
      <c r="AC66" s="45"/>
      <c r="AD66" s="45"/>
      <c r="AE66" s="45"/>
    </row>
    <row r="67" spans="1:28" ht="38.25">
      <c r="A67" s="8" t="s">
        <v>53</v>
      </c>
      <c r="B67" s="9" t="s">
        <v>139</v>
      </c>
      <c r="C67" s="17" t="s">
        <v>54</v>
      </c>
      <c r="D67" s="9" t="s">
        <v>55</v>
      </c>
      <c r="E67" s="9" t="s">
        <v>55</v>
      </c>
      <c r="F67" s="9" t="s">
        <v>229</v>
      </c>
      <c r="G67" s="8" t="s">
        <v>23</v>
      </c>
      <c r="H67" s="10">
        <v>0</v>
      </c>
      <c r="I67" s="8" t="s">
        <v>59</v>
      </c>
      <c r="J67" s="9" t="s">
        <v>32</v>
      </c>
      <c r="K67" s="8" t="s">
        <v>45</v>
      </c>
      <c r="L67" s="8" t="s">
        <v>24</v>
      </c>
      <c r="M67" s="8" t="s">
        <v>33</v>
      </c>
      <c r="N67" s="12"/>
      <c r="O67" s="2">
        <v>4410000000</v>
      </c>
      <c r="P67" s="2">
        <v>4410000000</v>
      </c>
      <c r="Q67" s="2">
        <v>4410000000</v>
      </c>
      <c r="R67" s="2">
        <v>4410000000</v>
      </c>
      <c r="S67" s="2">
        <v>4410000000</v>
      </c>
      <c r="T67" s="2"/>
      <c r="U67" s="2"/>
      <c r="V67" s="2"/>
      <c r="W67" s="2"/>
      <c r="X67" s="13">
        <v>0</v>
      </c>
      <c r="Y67" s="13">
        <v>0</v>
      </c>
      <c r="Z67" s="47"/>
      <c r="AA67" s="8">
        <v>2016</v>
      </c>
      <c r="AB67" s="49" t="s">
        <v>74</v>
      </c>
    </row>
    <row r="68" spans="1:28" ht="38.25">
      <c r="A68" s="8" t="s">
        <v>70</v>
      </c>
      <c r="B68" s="9" t="s">
        <v>139</v>
      </c>
      <c r="C68" s="17" t="s">
        <v>71</v>
      </c>
      <c r="D68" s="9" t="s">
        <v>55</v>
      </c>
      <c r="E68" s="9" t="s">
        <v>55</v>
      </c>
      <c r="F68" s="9" t="s">
        <v>121</v>
      </c>
      <c r="G68" s="8" t="s">
        <v>23</v>
      </c>
      <c r="H68" s="10">
        <v>0</v>
      </c>
      <c r="I68" s="8" t="s">
        <v>59</v>
      </c>
      <c r="J68" s="9" t="s">
        <v>32</v>
      </c>
      <c r="K68" s="8"/>
      <c r="L68" s="8" t="s">
        <v>73</v>
      </c>
      <c r="M68" s="8" t="s">
        <v>33</v>
      </c>
      <c r="N68" s="12"/>
      <c r="O68" s="2">
        <v>2646000000</v>
      </c>
      <c r="P68" s="2">
        <v>2646000000</v>
      </c>
      <c r="Q68" s="2">
        <v>2646000000</v>
      </c>
      <c r="R68" s="2">
        <v>2646000000</v>
      </c>
      <c r="S68" s="2">
        <v>2646000000</v>
      </c>
      <c r="T68" s="2"/>
      <c r="U68" s="2"/>
      <c r="V68" s="2"/>
      <c r="W68" s="2"/>
      <c r="X68" s="13">
        <v>0</v>
      </c>
      <c r="Y68" s="13">
        <v>0</v>
      </c>
      <c r="Z68" s="1"/>
      <c r="AA68" s="8">
        <v>2016</v>
      </c>
      <c r="AB68" s="11" t="s">
        <v>125</v>
      </c>
    </row>
    <row r="69" spans="1:28" ht="38.25">
      <c r="A69" s="8" t="s">
        <v>117</v>
      </c>
      <c r="B69" s="9" t="s">
        <v>139</v>
      </c>
      <c r="C69" s="17" t="s">
        <v>71</v>
      </c>
      <c r="D69" s="9" t="s">
        <v>55</v>
      </c>
      <c r="E69" s="9" t="s">
        <v>55</v>
      </c>
      <c r="F69" s="9" t="s">
        <v>124</v>
      </c>
      <c r="G69" s="8" t="s">
        <v>23</v>
      </c>
      <c r="H69" s="10">
        <v>0</v>
      </c>
      <c r="I69" s="8" t="s">
        <v>122</v>
      </c>
      <c r="J69" s="9" t="s">
        <v>32</v>
      </c>
      <c r="K69" s="8"/>
      <c r="L69" s="8" t="s">
        <v>73</v>
      </c>
      <c r="M69" s="8"/>
      <c r="N69" s="12"/>
      <c r="O69" s="2">
        <v>3627000000</v>
      </c>
      <c r="P69" s="2">
        <v>9178000000</v>
      </c>
      <c r="Q69" s="2">
        <v>9178000000</v>
      </c>
      <c r="R69" s="2">
        <v>9178000000</v>
      </c>
      <c r="S69" s="2">
        <v>7384000000</v>
      </c>
      <c r="T69" s="2"/>
      <c r="U69" s="2"/>
      <c r="V69" s="2"/>
      <c r="W69" s="2"/>
      <c r="X69" s="13">
        <v>0</v>
      </c>
      <c r="Y69" s="13">
        <f>X69*1.12</f>
        <v>0</v>
      </c>
      <c r="Z69" s="1"/>
      <c r="AA69" s="8">
        <v>2016</v>
      </c>
      <c r="AB69" s="8" t="s">
        <v>175</v>
      </c>
    </row>
    <row r="70" spans="1:28" ht="114.75">
      <c r="A70" s="8" t="s">
        <v>172</v>
      </c>
      <c r="B70" s="9" t="s">
        <v>139</v>
      </c>
      <c r="C70" s="17" t="s">
        <v>71</v>
      </c>
      <c r="D70" s="9" t="s">
        <v>55</v>
      </c>
      <c r="E70" s="9" t="s">
        <v>55</v>
      </c>
      <c r="F70" s="9" t="s">
        <v>124</v>
      </c>
      <c r="G70" s="8" t="s">
        <v>23</v>
      </c>
      <c r="H70" s="10">
        <v>0</v>
      </c>
      <c r="I70" s="8" t="s">
        <v>155</v>
      </c>
      <c r="J70" s="9" t="s">
        <v>32</v>
      </c>
      <c r="K70" s="8"/>
      <c r="L70" s="8" t="s">
        <v>174</v>
      </c>
      <c r="M70" s="8"/>
      <c r="N70" s="12"/>
      <c r="O70" s="2"/>
      <c r="P70" s="2">
        <v>2060800159</v>
      </c>
      <c r="Q70" s="2">
        <v>2667347724</v>
      </c>
      <c r="R70" s="2">
        <v>2667347724</v>
      </c>
      <c r="S70" s="2">
        <v>2667347724</v>
      </c>
      <c r="T70" s="2">
        <v>2667347724</v>
      </c>
      <c r="U70" s="2">
        <v>606547564</v>
      </c>
      <c r="V70" s="2"/>
      <c r="W70" s="2"/>
      <c r="X70" s="13">
        <f>SUM(N70:V70)</f>
        <v>13336738619</v>
      </c>
      <c r="Y70" s="13">
        <f>X70*1.12</f>
        <v>14937147253.28</v>
      </c>
      <c r="Z70" s="1"/>
      <c r="AA70" s="8">
        <v>2017</v>
      </c>
      <c r="AB70" s="15"/>
    </row>
    <row r="71" spans="1:28" ht="102">
      <c r="A71" s="8" t="s">
        <v>65</v>
      </c>
      <c r="B71" s="9" t="s">
        <v>139</v>
      </c>
      <c r="C71" s="17" t="s">
        <v>56</v>
      </c>
      <c r="D71" s="9" t="s">
        <v>57</v>
      </c>
      <c r="E71" s="9" t="s">
        <v>57</v>
      </c>
      <c r="F71" s="9" t="s">
        <v>58</v>
      </c>
      <c r="G71" s="8" t="s">
        <v>27</v>
      </c>
      <c r="H71" s="10">
        <v>0</v>
      </c>
      <c r="I71" s="8" t="s">
        <v>59</v>
      </c>
      <c r="J71" s="9" t="s">
        <v>32</v>
      </c>
      <c r="K71" s="8"/>
      <c r="L71" s="8" t="s">
        <v>24</v>
      </c>
      <c r="M71" s="8" t="s">
        <v>33</v>
      </c>
      <c r="N71" s="12"/>
      <c r="O71" s="2">
        <v>19000000</v>
      </c>
      <c r="P71" s="2">
        <v>19000000</v>
      </c>
      <c r="Q71" s="2">
        <v>19000000</v>
      </c>
      <c r="R71" s="2">
        <v>19000000</v>
      </c>
      <c r="S71" s="2">
        <v>19000000</v>
      </c>
      <c r="T71" s="2"/>
      <c r="U71" s="2"/>
      <c r="V71" s="2"/>
      <c r="W71" s="2"/>
      <c r="X71" s="13">
        <v>0</v>
      </c>
      <c r="Y71" s="13">
        <v>0</v>
      </c>
      <c r="Z71" s="47"/>
      <c r="AA71" s="8">
        <v>2016</v>
      </c>
      <c r="AB71" s="50" t="s">
        <v>95</v>
      </c>
    </row>
    <row r="72" spans="1:39" s="52" customFormat="1" ht="102">
      <c r="A72" s="8" t="s">
        <v>94</v>
      </c>
      <c r="B72" s="9" t="s">
        <v>139</v>
      </c>
      <c r="C72" s="17" t="s">
        <v>56</v>
      </c>
      <c r="D72" s="9" t="s">
        <v>57</v>
      </c>
      <c r="E72" s="9" t="s">
        <v>57</v>
      </c>
      <c r="F72" s="9" t="s">
        <v>58</v>
      </c>
      <c r="G72" s="8" t="s">
        <v>27</v>
      </c>
      <c r="H72" s="10">
        <v>0</v>
      </c>
      <c r="I72" s="8" t="s">
        <v>85</v>
      </c>
      <c r="J72" s="9" t="s">
        <v>84</v>
      </c>
      <c r="K72" s="8"/>
      <c r="L72" s="51" t="s">
        <v>93</v>
      </c>
      <c r="M72" s="8"/>
      <c r="N72" s="12"/>
      <c r="O72" s="2">
        <v>19000000</v>
      </c>
      <c r="P72" s="2">
        <v>19000000</v>
      </c>
      <c r="Q72" s="2">
        <v>19000000</v>
      </c>
      <c r="R72" s="2">
        <v>19000000</v>
      </c>
      <c r="S72" s="2">
        <v>19000000</v>
      </c>
      <c r="T72" s="2"/>
      <c r="U72" s="2"/>
      <c r="V72" s="2"/>
      <c r="W72" s="2"/>
      <c r="X72" s="13">
        <v>0</v>
      </c>
      <c r="Y72" s="13">
        <v>0</v>
      </c>
      <c r="Z72" s="47"/>
      <c r="AA72" s="8">
        <v>2016</v>
      </c>
      <c r="AB72" s="42" t="s">
        <v>103</v>
      </c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</row>
    <row r="73" spans="1:39" s="52" customFormat="1" ht="51">
      <c r="A73" s="8" t="s">
        <v>101</v>
      </c>
      <c r="B73" s="9" t="s">
        <v>139</v>
      </c>
      <c r="C73" s="53" t="s">
        <v>76</v>
      </c>
      <c r="D73" s="51" t="s">
        <v>77</v>
      </c>
      <c r="E73" s="51" t="s">
        <v>77</v>
      </c>
      <c r="F73" s="53" t="s">
        <v>102</v>
      </c>
      <c r="G73" s="53" t="s">
        <v>23</v>
      </c>
      <c r="H73" s="10">
        <v>0</v>
      </c>
      <c r="I73" s="8" t="s">
        <v>85</v>
      </c>
      <c r="J73" s="9" t="s">
        <v>84</v>
      </c>
      <c r="K73" s="8"/>
      <c r="L73" s="54" t="s">
        <v>107</v>
      </c>
      <c r="M73" s="8"/>
      <c r="N73" s="12"/>
      <c r="O73" s="2">
        <v>64800000</v>
      </c>
      <c r="P73" s="2">
        <v>64800000</v>
      </c>
      <c r="Q73" s="2">
        <v>64800000</v>
      </c>
      <c r="R73" s="2">
        <v>64800000</v>
      </c>
      <c r="S73" s="2">
        <v>64800000</v>
      </c>
      <c r="T73" s="2"/>
      <c r="U73" s="2"/>
      <c r="V73" s="2"/>
      <c r="W73" s="2"/>
      <c r="X73" s="13">
        <v>0</v>
      </c>
      <c r="Y73" s="13">
        <v>0</v>
      </c>
      <c r="Z73" s="47"/>
      <c r="AA73" s="8">
        <v>2016</v>
      </c>
      <c r="AB73" s="50" t="s">
        <v>191</v>
      </c>
      <c r="AF73" s="24"/>
      <c r="AG73" s="24"/>
      <c r="AH73" s="24"/>
      <c r="AI73" s="24"/>
      <c r="AJ73" s="24"/>
      <c r="AK73" s="24"/>
      <c r="AL73" s="24"/>
      <c r="AM73" s="24"/>
    </row>
    <row r="74" spans="1:39" s="52" customFormat="1" ht="51">
      <c r="A74" s="8" t="s">
        <v>188</v>
      </c>
      <c r="B74" s="9" t="s">
        <v>139</v>
      </c>
      <c r="C74" s="53" t="s">
        <v>76</v>
      </c>
      <c r="D74" s="51" t="s">
        <v>77</v>
      </c>
      <c r="E74" s="51" t="s">
        <v>77</v>
      </c>
      <c r="F74" s="53" t="s">
        <v>102</v>
      </c>
      <c r="G74" s="53" t="s">
        <v>23</v>
      </c>
      <c r="H74" s="10">
        <v>0</v>
      </c>
      <c r="I74" s="8" t="s">
        <v>85</v>
      </c>
      <c r="J74" s="9" t="s">
        <v>84</v>
      </c>
      <c r="K74" s="8"/>
      <c r="L74" s="54" t="s">
        <v>107</v>
      </c>
      <c r="M74" s="8"/>
      <c r="N74" s="12"/>
      <c r="O74" s="2"/>
      <c r="P74" s="2">
        <v>14735342</v>
      </c>
      <c r="Q74" s="2">
        <v>64800000</v>
      </c>
      <c r="R74" s="2">
        <v>64800000</v>
      </c>
      <c r="S74" s="2">
        <v>64800000</v>
      </c>
      <c r="T74" s="2">
        <v>64800000</v>
      </c>
      <c r="U74" s="2">
        <v>50064658</v>
      </c>
      <c r="V74" s="2"/>
      <c r="W74" s="2"/>
      <c r="X74" s="13">
        <f>SUM(N74:V74)</f>
        <v>324000000</v>
      </c>
      <c r="Y74" s="13">
        <f>X74*1.12</f>
        <v>362880000.00000006</v>
      </c>
      <c r="Z74" s="47"/>
      <c r="AA74" s="8">
        <v>2017</v>
      </c>
      <c r="AB74" s="50"/>
      <c r="AF74" s="24"/>
      <c r="AG74" s="24"/>
      <c r="AH74" s="24"/>
      <c r="AI74" s="24"/>
      <c r="AJ74" s="24"/>
      <c r="AK74" s="24"/>
      <c r="AL74" s="24"/>
      <c r="AM74" s="24"/>
    </row>
    <row r="75" spans="1:28" ht="76.5">
      <c r="A75" s="8" t="s">
        <v>66</v>
      </c>
      <c r="B75" s="9" t="s">
        <v>139</v>
      </c>
      <c r="C75" s="17" t="s">
        <v>60</v>
      </c>
      <c r="D75" s="9" t="s">
        <v>61</v>
      </c>
      <c r="E75" s="9" t="s">
        <v>61</v>
      </c>
      <c r="F75" s="9" t="s">
        <v>61</v>
      </c>
      <c r="G75" s="8" t="s">
        <v>23</v>
      </c>
      <c r="H75" s="10">
        <v>0</v>
      </c>
      <c r="I75" s="8" t="s">
        <v>59</v>
      </c>
      <c r="J75" s="9" t="s">
        <v>32</v>
      </c>
      <c r="K75" s="8"/>
      <c r="L75" s="8" t="s">
        <v>24</v>
      </c>
      <c r="M75" s="8" t="s">
        <v>33</v>
      </c>
      <c r="N75" s="12"/>
      <c r="O75" s="2">
        <v>370000000</v>
      </c>
      <c r="P75" s="2">
        <v>370000000</v>
      </c>
      <c r="Q75" s="2">
        <v>370000000</v>
      </c>
      <c r="R75" s="2">
        <v>370000000</v>
      </c>
      <c r="S75" s="2">
        <v>370000000</v>
      </c>
      <c r="T75" s="2"/>
      <c r="U75" s="2"/>
      <c r="V75" s="2"/>
      <c r="W75" s="2"/>
      <c r="X75" s="13">
        <v>0</v>
      </c>
      <c r="Y75" s="13">
        <f>X75*1.12</f>
        <v>0</v>
      </c>
      <c r="Z75" s="47"/>
      <c r="AA75" s="8">
        <v>2016</v>
      </c>
      <c r="AB75" s="50" t="s">
        <v>192</v>
      </c>
    </row>
    <row r="76" spans="1:28" ht="114.75">
      <c r="A76" s="8" t="s">
        <v>189</v>
      </c>
      <c r="B76" s="9" t="s">
        <v>139</v>
      </c>
      <c r="C76" s="17" t="s">
        <v>60</v>
      </c>
      <c r="D76" s="9" t="s">
        <v>61</v>
      </c>
      <c r="E76" s="9" t="s">
        <v>61</v>
      </c>
      <c r="F76" s="9" t="s">
        <v>61</v>
      </c>
      <c r="G76" s="8" t="s">
        <v>23</v>
      </c>
      <c r="H76" s="10">
        <v>0</v>
      </c>
      <c r="I76" s="8" t="s">
        <v>59</v>
      </c>
      <c r="J76" s="9" t="s">
        <v>84</v>
      </c>
      <c r="K76" s="8"/>
      <c r="L76" s="8" t="s">
        <v>174</v>
      </c>
      <c r="M76" s="8"/>
      <c r="N76" s="12"/>
      <c r="O76" s="2"/>
      <c r="P76" s="2">
        <v>84136986</v>
      </c>
      <c r="Q76" s="2">
        <v>370000000</v>
      </c>
      <c r="R76" s="2">
        <v>370000000</v>
      </c>
      <c r="S76" s="2">
        <v>370000000</v>
      </c>
      <c r="T76" s="2">
        <v>370000000</v>
      </c>
      <c r="U76" s="2">
        <v>285863014</v>
      </c>
      <c r="V76" s="2"/>
      <c r="W76" s="2"/>
      <c r="X76" s="13">
        <f>SUM(N76:V76)</f>
        <v>1850000000</v>
      </c>
      <c r="Y76" s="13">
        <f>X76*1.12</f>
        <v>2072000000.0000002</v>
      </c>
      <c r="Z76" s="47"/>
      <c r="AA76" s="8">
        <v>2017</v>
      </c>
      <c r="AB76" s="50"/>
    </row>
    <row r="77" spans="1:28" ht="76.5">
      <c r="A77" s="8" t="s">
        <v>67</v>
      </c>
      <c r="B77" s="9" t="s">
        <v>139</v>
      </c>
      <c r="C77" s="17" t="s">
        <v>62</v>
      </c>
      <c r="D77" s="9" t="s">
        <v>63</v>
      </c>
      <c r="E77" s="9" t="s">
        <v>64</v>
      </c>
      <c r="F77" s="9" t="s">
        <v>63</v>
      </c>
      <c r="G77" s="8" t="s">
        <v>27</v>
      </c>
      <c r="H77" s="10">
        <v>0</v>
      </c>
      <c r="I77" s="8" t="s">
        <v>59</v>
      </c>
      <c r="J77" s="9" t="s">
        <v>32</v>
      </c>
      <c r="K77" s="8"/>
      <c r="L77" s="8" t="s">
        <v>24</v>
      </c>
      <c r="M77" s="8" t="s">
        <v>33</v>
      </c>
      <c r="N77" s="12"/>
      <c r="O77" s="2">
        <v>10000000</v>
      </c>
      <c r="P77" s="2">
        <v>20000000</v>
      </c>
      <c r="Q77" s="2"/>
      <c r="R77" s="2"/>
      <c r="S77" s="2"/>
      <c r="T77" s="2"/>
      <c r="U77" s="2"/>
      <c r="V77" s="2"/>
      <c r="W77" s="2"/>
      <c r="X77" s="13">
        <f>SUM(N77:S77)</f>
        <v>30000000</v>
      </c>
      <c r="Y77" s="13">
        <f>X77*1.12</f>
        <v>33600000</v>
      </c>
      <c r="Z77" s="47"/>
      <c r="AA77" s="8">
        <v>2016</v>
      </c>
      <c r="AB77" s="50"/>
    </row>
    <row r="78" spans="1:28" ht="38.25">
      <c r="A78" s="8" t="s">
        <v>72</v>
      </c>
      <c r="B78" s="9" t="s">
        <v>139</v>
      </c>
      <c r="C78" s="17" t="s">
        <v>71</v>
      </c>
      <c r="D78" s="9" t="s">
        <v>55</v>
      </c>
      <c r="E78" s="9" t="s">
        <v>55</v>
      </c>
      <c r="F78" s="55" t="s">
        <v>123</v>
      </c>
      <c r="G78" s="8" t="s">
        <v>23</v>
      </c>
      <c r="H78" s="10">
        <v>0</v>
      </c>
      <c r="I78" s="8" t="s">
        <v>59</v>
      </c>
      <c r="J78" s="9" t="s">
        <v>32</v>
      </c>
      <c r="K78" s="8"/>
      <c r="L78" s="8" t="s">
        <v>73</v>
      </c>
      <c r="M78" s="8" t="s">
        <v>33</v>
      </c>
      <c r="N78" s="12"/>
      <c r="O78" s="2">
        <v>1764000000</v>
      </c>
      <c r="P78" s="2">
        <v>1764000000</v>
      </c>
      <c r="Q78" s="2">
        <v>1764000000</v>
      </c>
      <c r="R78" s="2">
        <v>1764000000</v>
      </c>
      <c r="S78" s="2">
        <v>1764000000</v>
      </c>
      <c r="T78" s="2"/>
      <c r="U78" s="2"/>
      <c r="V78" s="2"/>
      <c r="W78" s="2"/>
      <c r="X78" s="13">
        <v>0</v>
      </c>
      <c r="Y78" s="13">
        <v>0</v>
      </c>
      <c r="Z78" s="47"/>
      <c r="AA78" s="8">
        <v>2016</v>
      </c>
      <c r="AB78" s="49" t="s">
        <v>96</v>
      </c>
    </row>
    <row r="79" spans="1:28" ht="76.5">
      <c r="A79" s="8" t="s">
        <v>97</v>
      </c>
      <c r="B79" s="9" t="s">
        <v>139</v>
      </c>
      <c r="C79" s="17" t="s">
        <v>71</v>
      </c>
      <c r="D79" s="9" t="s">
        <v>55</v>
      </c>
      <c r="E79" s="9" t="s">
        <v>55</v>
      </c>
      <c r="F79" s="9" t="s">
        <v>123</v>
      </c>
      <c r="G79" s="8" t="s">
        <v>23</v>
      </c>
      <c r="H79" s="10">
        <v>0</v>
      </c>
      <c r="I79" s="8" t="s">
        <v>92</v>
      </c>
      <c r="J79" s="9" t="s">
        <v>84</v>
      </c>
      <c r="K79" s="8"/>
      <c r="L79" s="4" t="s">
        <v>86</v>
      </c>
      <c r="M79" s="8"/>
      <c r="N79" s="12"/>
      <c r="O79" s="2">
        <v>1764000000</v>
      </c>
      <c r="P79" s="2">
        <v>1764000000</v>
      </c>
      <c r="Q79" s="2">
        <v>1764000000</v>
      </c>
      <c r="R79" s="2">
        <v>1764000000</v>
      </c>
      <c r="S79" s="2">
        <v>1764000000</v>
      </c>
      <c r="T79" s="2"/>
      <c r="U79" s="2"/>
      <c r="V79" s="2"/>
      <c r="W79" s="2"/>
      <c r="X79" s="13">
        <v>0</v>
      </c>
      <c r="Y79" s="13">
        <v>0</v>
      </c>
      <c r="Z79" s="1"/>
      <c r="AA79" s="8">
        <v>2016</v>
      </c>
      <c r="AB79" s="11" t="s">
        <v>120</v>
      </c>
    </row>
    <row r="80" spans="1:28" ht="76.5">
      <c r="A80" s="8" t="s">
        <v>119</v>
      </c>
      <c r="B80" s="9" t="s">
        <v>139</v>
      </c>
      <c r="C80" s="17" t="s">
        <v>71</v>
      </c>
      <c r="D80" s="9" t="s">
        <v>55</v>
      </c>
      <c r="E80" s="9" t="s">
        <v>55</v>
      </c>
      <c r="F80" s="9" t="s">
        <v>116</v>
      </c>
      <c r="G80" s="8" t="s">
        <v>23</v>
      </c>
      <c r="H80" s="10">
        <v>0</v>
      </c>
      <c r="I80" s="8" t="s">
        <v>92</v>
      </c>
      <c r="J80" s="9" t="s">
        <v>32</v>
      </c>
      <c r="K80" s="8"/>
      <c r="L80" s="8" t="s">
        <v>86</v>
      </c>
      <c r="M80" s="8"/>
      <c r="N80" s="12"/>
      <c r="O80" s="16">
        <v>8149680000</v>
      </c>
      <c r="P80" s="16">
        <v>0</v>
      </c>
      <c r="Q80" s="16">
        <v>0</v>
      </c>
      <c r="R80" s="16">
        <v>0</v>
      </c>
      <c r="S80" s="16">
        <v>0</v>
      </c>
      <c r="T80" s="16"/>
      <c r="U80" s="16"/>
      <c r="V80" s="2"/>
      <c r="W80" s="2"/>
      <c r="X80" s="13">
        <v>0</v>
      </c>
      <c r="Y80" s="13">
        <f>X80*1.12</f>
        <v>0</v>
      </c>
      <c r="Z80" s="1"/>
      <c r="AA80" s="8">
        <v>2016</v>
      </c>
      <c r="AB80" s="11" t="s">
        <v>179</v>
      </c>
    </row>
    <row r="81" spans="1:28" ht="114.75">
      <c r="A81" s="8" t="s">
        <v>173</v>
      </c>
      <c r="B81" s="9" t="s">
        <v>139</v>
      </c>
      <c r="C81" s="17" t="s">
        <v>71</v>
      </c>
      <c r="D81" s="9" t="s">
        <v>55</v>
      </c>
      <c r="E81" s="9" t="s">
        <v>55</v>
      </c>
      <c r="F81" s="9" t="s">
        <v>116</v>
      </c>
      <c r="G81" s="8" t="s">
        <v>23</v>
      </c>
      <c r="H81" s="10">
        <v>0</v>
      </c>
      <c r="I81" s="8" t="s">
        <v>92</v>
      </c>
      <c r="J81" s="9" t="s">
        <v>32</v>
      </c>
      <c r="K81" s="8"/>
      <c r="L81" s="8" t="s">
        <v>174</v>
      </c>
      <c r="M81" s="8"/>
      <c r="N81" s="12"/>
      <c r="O81" s="16">
        <f>7500527491.46-951997926.8</f>
        <v>6548529564.66</v>
      </c>
      <c r="P81" s="16">
        <f>O80-O81</f>
        <v>1601150435.3400002</v>
      </c>
      <c r="Q81" s="16">
        <v>0</v>
      </c>
      <c r="R81" s="16">
        <v>0</v>
      </c>
      <c r="S81" s="16">
        <v>0</v>
      </c>
      <c r="T81" s="16"/>
      <c r="U81" s="16"/>
      <c r="V81" s="2"/>
      <c r="W81" s="2"/>
      <c r="X81" s="13">
        <f>SUM(N81:S81)</f>
        <v>8149680000</v>
      </c>
      <c r="Y81" s="13">
        <f>X81*1.12</f>
        <v>9127641600</v>
      </c>
      <c r="Z81" s="1"/>
      <c r="AA81" s="8">
        <v>2017</v>
      </c>
      <c r="AB81" s="11"/>
    </row>
    <row r="82" spans="1:39" s="59" customFormat="1" ht="51">
      <c r="A82" s="42" t="s">
        <v>75</v>
      </c>
      <c r="B82" s="55" t="s">
        <v>139</v>
      </c>
      <c r="C82" s="50" t="s">
        <v>76</v>
      </c>
      <c r="D82" s="42" t="s">
        <v>77</v>
      </c>
      <c r="E82" s="42" t="s">
        <v>77</v>
      </c>
      <c r="F82" s="42" t="s">
        <v>230</v>
      </c>
      <c r="G82" s="42" t="s">
        <v>23</v>
      </c>
      <c r="H82" s="56">
        <v>0</v>
      </c>
      <c r="I82" s="42" t="s">
        <v>59</v>
      </c>
      <c r="J82" s="55" t="s">
        <v>32</v>
      </c>
      <c r="K82" s="42"/>
      <c r="L82" s="42" t="s">
        <v>78</v>
      </c>
      <c r="M82" s="42" t="s">
        <v>33</v>
      </c>
      <c r="N82" s="57"/>
      <c r="O82" s="7">
        <v>120000000</v>
      </c>
      <c r="P82" s="7">
        <v>180000000</v>
      </c>
      <c r="Q82" s="7"/>
      <c r="R82" s="7"/>
      <c r="S82" s="7"/>
      <c r="T82" s="7"/>
      <c r="U82" s="7"/>
      <c r="V82" s="7"/>
      <c r="W82" s="7"/>
      <c r="X82" s="14">
        <v>0</v>
      </c>
      <c r="Y82" s="14">
        <f>X82*1.12</f>
        <v>0</v>
      </c>
      <c r="Z82" s="47"/>
      <c r="AA82" s="42">
        <v>2016</v>
      </c>
      <c r="AB82" s="58" t="s">
        <v>105</v>
      </c>
      <c r="AC82" s="24"/>
      <c r="AD82" s="24"/>
      <c r="AE82" s="24"/>
      <c r="AF82" s="20"/>
      <c r="AG82" s="20"/>
      <c r="AH82" s="20"/>
      <c r="AI82" s="20"/>
      <c r="AJ82" s="20"/>
      <c r="AK82" s="20"/>
      <c r="AL82" s="20"/>
      <c r="AM82" s="20"/>
    </row>
    <row r="83" spans="1:39" s="59" customFormat="1" ht="51">
      <c r="A83" s="42" t="s">
        <v>104</v>
      </c>
      <c r="B83" s="55" t="s">
        <v>139</v>
      </c>
      <c r="C83" s="50" t="s">
        <v>76</v>
      </c>
      <c r="D83" s="42" t="s">
        <v>77</v>
      </c>
      <c r="E83" s="42" t="s">
        <v>77</v>
      </c>
      <c r="F83" s="42" t="s">
        <v>230</v>
      </c>
      <c r="G83" s="42" t="s">
        <v>23</v>
      </c>
      <c r="H83" s="56">
        <v>0</v>
      </c>
      <c r="I83" s="42" t="s">
        <v>59</v>
      </c>
      <c r="J83" s="55" t="s">
        <v>84</v>
      </c>
      <c r="K83" s="42"/>
      <c r="L83" s="54" t="s">
        <v>106</v>
      </c>
      <c r="M83" s="42"/>
      <c r="N83" s="57"/>
      <c r="O83" s="7">
        <v>432000000</v>
      </c>
      <c r="P83" s="7">
        <v>432000000</v>
      </c>
      <c r="Q83" s="7">
        <v>432000000</v>
      </c>
      <c r="R83" s="7">
        <v>432000000</v>
      </c>
      <c r="S83" s="7">
        <v>432000000</v>
      </c>
      <c r="T83" s="7"/>
      <c r="U83" s="7"/>
      <c r="V83" s="7"/>
      <c r="W83" s="7"/>
      <c r="X83" s="13">
        <v>0</v>
      </c>
      <c r="Y83" s="13">
        <f>X83*1.12</f>
        <v>0</v>
      </c>
      <c r="Z83" s="47"/>
      <c r="AA83" s="42">
        <v>2016</v>
      </c>
      <c r="AB83" s="49"/>
      <c r="AC83" s="24"/>
      <c r="AD83" s="24"/>
      <c r="AE83" s="24"/>
      <c r="AF83" s="20"/>
      <c r="AG83" s="20"/>
      <c r="AH83" s="20"/>
      <c r="AI83" s="20"/>
      <c r="AJ83" s="20"/>
      <c r="AK83" s="20"/>
      <c r="AL83" s="20"/>
      <c r="AM83" s="20"/>
    </row>
    <row r="84" spans="1:39" s="59" customFormat="1" ht="51">
      <c r="A84" s="42" t="s">
        <v>190</v>
      </c>
      <c r="B84" s="55" t="s">
        <v>139</v>
      </c>
      <c r="C84" s="50" t="s">
        <v>76</v>
      </c>
      <c r="D84" s="42" t="s">
        <v>77</v>
      </c>
      <c r="E84" s="42" t="s">
        <v>77</v>
      </c>
      <c r="F84" s="42" t="s">
        <v>230</v>
      </c>
      <c r="G84" s="42" t="s">
        <v>23</v>
      </c>
      <c r="H84" s="56">
        <v>0</v>
      </c>
      <c r="I84" s="42" t="s">
        <v>59</v>
      </c>
      <c r="J84" s="55" t="s">
        <v>84</v>
      </c>
      <c r="K84" s="42"/>
      <c r="L84" s="54" t="s">
        <v>106</v>
      </c>
      <c r="M84" s="42"/>
      <c r="N84" s="57"/>
      <c r="O84" s="7"/>
      <c r="P84" s="7">
        <v>98235616</v>
      </c>
      <c r="Q84" s="7">
        <v>432000000</v>
      </c>
      <c r="R84" s="7">
        <v>432000000</v>
      </c>
      <c r="S84" s="7">
        <v>432000000</v>
      </c>
      <c r="T84" s="7">
        <v>432000000</v>
      </c>
      <c r="U84" s="7">
        <v>333764384</v>
      </c>
      <c r="V84" s="7"/>
      <c r="W84" s="7"/>
      <c r="X84" s="13">
        <f>SUM(N84:V84)</f>
        <v>2160000000</v>
      </c>
      <c r="Y84" s="13">
        <f>X84*1.12</f>
        <v>2419200000</v>
      </c>
      <c r="Z84" s="47"/>
      <c r="AA84" s="42">
        <v>2017</v>
      </c>
      <c r="AB84" s="49" t="s">
        <v>191</v>
      </c>
      <c r="AC84" s="24"/>
      <c r="AD84" s="24"/>
      <c r="AE84" s="24"/>
      <c r="AF84" s="20"/>
      <c r="AG84" s="20"/>
      <c r="AH84" s="20"/>
      <c r="AI84" s="20"/>
      <c r="AJ84" s="20"/>
      <c r="AK84" s="20"/>
      <c r="AL84" s="20"/>
      <c r="AM84" s="20"/>
    </row>
    <row r="85" spans="1:39" s="59" customFormat="1" ht="38.25">
      <c r="A85" s="42" t="s">
        <v>80</v>
      </c>
      <c r="B85" s="55" t="s">
        <v>139</v>
      </c>
      <c r="C85" s="50" t="s">
        <v>81</v>
      </c>
      <c r="D85" s="55" t="s">
        <v>82</v>
      </c>
      <c r="E85" s="42" t="s">
        <v>82</v>
      </c>
      <c r="F85" s="55" t="s">
        <v>83</v>
      </c>
      <c r="G85" s="42" t="s">
        <v>23</v>
      </c>
      <c r="H85" s="50">
        <v>0</v>
      </c>
      <c r="I85" s="42" t="s">
        <v>85</v>
      </c>
      <c r="J85" s="8" t="s">
        <v>84</v>
      </c>
      <c r="K85" s="60"/>
      <c r="L85" s="6" t="s">
        <v>78</v>
      </c>
      <c r="M85" s="42" t="s">
        <v>33</v>
      </c>
      <c r="N85" s="57"/>
      <c r="O85" s="6">
        <v>702460800</v>
      </c>
      <c r="P85" s="6">
        <v>1429401600</v>
      </c>
      <c r="Q85" s="6"/>
      <c r="R85" s="6"/>
      <c r="S85" s="6"/>
      <c r="T85" s="6"/>
      <c r="U85" s="6"/>
      <c r="V85" s="6"/>
      <c r="W85" s="6"/>
      <c r="X85" s="13">
        <v>0</v>
      </c>
      <c r="Y85" s="13">
        <v>0</v>
      </c>
      <c r="Z85" s="47"/>
      <c r="AA85" s="42">
        <v>2016</v>
      </c>
      <c r="AB85" s="49" t="s">
        <v>99</v>
      </c>
      <c r="AC85" s="24"/>
      <c r="AD85" s="24"/>
      <c r="AE85" s="24"/>
      <c r="AF85" s="20"/>
      <c r="AG85" s="20"/>
      <c r="AH85" s="20"/>
      <c r="AI85" s="20"/>
      <c r="AJ85" s="20"/>
      <c r="AK85" s="20"/>
      <c r="AL85" s="20"/>
      <c r="AM85" s="20"/>
    </row>
    <row r="86" spans="1:39" s="59" customFormat="1" ht="76.5">
      <c r="A86" s="42" t="s">
        <v>98</v>
      </c>
      <c r="B86" s="55" t="s">
        <v>139</v>
      </c>
      <c r="C86" s="50" t="s">
        <v>81</v>
      </c>
      <c r="D86" s="55" t="s">
        <v>82</v>
      </c>
      <c r="E86" s="42" t="s">
        <v>82</v>
      </c>
      <c r="F86" s="55" t="s">
        <v>83</v>
      </c>
      <c r="G86" s="42" t="s">
        <v>23</v>
      </c>
      <c r="H86" s="50">
        <v>0</v>
      </c>
      <c r="I86" s="42" t="s">
        <v>87</v>
      </c>
      <c r="J86" s="8" t="s">
        <v>84</v>
      </c>
      <c r="K86" s="60"/>
      <c r="L86" s="6" t="s">
        <v>86</v>
      </c>
      <c r="M86" s="42"/>
      <c r="N86" s="57"/>
      <c r="O86" s="6">
        <v>702460800</v>
      </c>
      <c r="P86" s="6">
        <v>1429401600</v>
      </c>
      <c r="Q86" s="6"/>
      <c r="R86" s="6"/>
      <c r="S86" s="6"/>
      <c r="T86" s="6"/>
      <c r="U86" s="6"/>
      <c r="V86" s="6"/>
      <c r="W86" s="6"/>
      <c r="X86" s="13">
        <f>SUM(N86:S86)</f>
        <v>2131862400</v>
      </c>
      <c r="Y86" s="13">
        <f>X86*1.12</f>
        <v>2387685888</v>
      </c>
      <c r="Z86" s="47"/>
      <c r="AA86" s="42">
        <v>2016</v>
      </c>
      <c r="AB86" s="48"/>
      <c r="AC86" s="24"/>
      <c r="AD86" s="24"/>
      <c r="AE86" s="24"/>
      <c r="AF86" s="20"/>
      <c r="AG86" s="20"/>
      <c r="AH86" s="20"/>
      <c r="AI86" s="20"/>
      <c r="AJ86" s="20"/>
      <c r="AK86" s="20"/>
      <c r="AL86" s="20"/>
      <c r="AM86" s="20"/>
    </row>
    <row r="87" spans="1:39" s="59" customFormat="1" ht="114.75">
      <c r="A87" s="61" t="s">
        <v>88</v>
      </c>
      <c r="B87" s="55" t="s">
        <v>139</v>
      </c>
      <c r="C87" s="62" t="s">
        <v>89</v>
      </c>
      <c r="D87" s="55" t="s">
        <v>90</v>
      </c>
      <c r="E87" s="55" t="s">
        <v>91</v>
      </c>
      <c r="F87" s="62" t="s">
        <v>90</v>
      </c>
      <c r="G87" s="62" t="s">
        <v>23</v>
      </c>
      <c r="H87" s="50">
        <v>0</v>
      </c>
      <c r="I87" s="62" t="s">
        <v>92</v>
      </c>
      <c r="J87" s="8" t="s">
        <v>84</v>
      </c>
      <c r="K87" s="63"/>
      <c r="L87" s="55" t="s">
        <v>100</v>
      </c>
      <c r="M87" s="62"/>
      <c r="N87" s="14"/>
      <c r="O87" s="6">
        <v>8400000</v>
      </c>
      <c r="P87" s="6">
        <v>8400000</v>
      </c>
      <c r="Q87" s="6">
        <v>8400000</v>
      </c>
      <c r="R87" s="6">
        <v>8400000</v>
      </c>
      <c r="S87" s="6">
        <v>8400000</v>
      </c>
      <c r="T87" s="6"/>
      <c r="U87" s="6"/>
      <c r="V87" s="6"/>
      <c r="W87" s="62"/>
      <c r="X87" s="13">
        <f>SUM(N87:S87)</f>
        <v>42000000</v>
      </c>
      <c r="Y87" s="13">
        <f>X87*1.12</f>
        <v>47040000.00000001</v>
      </c>
      <c r="Z87" s="62"/>
      <c r="AA87" s="42">
        <v>2016</v>
      </c>
      <c r="AB87" s="50"/>
      <c r="AC87" s="24"/>
      <c r="AD87" s="24"/>
      <c r="AE87" s="24"/>
      <c r="AF87" s="20"/>
      <c r="AG87" s="20"/>
      <c r="AH87" s="20"/>
      <c r="AI87" s="20"/>
      <c r="AJ87" s="20"/>
      <c r="AK87" s="20"/>
      <c r="AL87" s="20"/>
      <c r="AM87" s="20"/>
    </row>
    <row r="88" spans="1:39" s="59" customFormat="1" ht="76.5">
      <c r="A88" s="61" t="s">
        <v>126</v>
      </c>
      <c r="B88" s="55" t="s">
        <v>139</v>
      </c>
      <c r="C88" s="62" t="s">
        <v>62</v>
      </c>
      <c r="D88" s="55" t="s">
        <v>63</v>
      </c>
      <c r="E88" s="55" t="s">
        <v>64</v>
      </c>
      <c r="F88" s="62" t="s">
        <v>127</v>
      </c>
      <c r="G88" s="62" t="s">
        <v>27</v>
      </c>
      <c r="H88" s="50">
        <v>0</v>
      </c>
      <c r="I88" s="8" t="s">
        <v>131</v>
      </c>
      <c r="J88" s="8" t="s">
        <v>128</v>
      </c>
      <c r="K88" s="63"/>
      <c r="L88" s="55" t="s">
        <v>129</v>
      </c>
      <c r="M88" s="62"/>
      <c r="N88" s="14"/>
      <c r="O88" s="6"/>
      <c r="P88" s="6">
        <v>88905000</v>
      </c>
      <c r="Q88" s="6">
        <v>88905000</v>
      </c>
      <c r="R88" s="6"/>
      <c r="S88" s="6"/>
      <c r="T88" s="6"/>
      <c r="U88" s="6"/>
      <c r="V88" s="6"/>
      <c r="W88" s="62"/>
      <c r="X88" s="13">
        <f>SUM(N88:S88)</f>
        <v>177810000</v>
      </c>
      <c r="Y88" s="13">
        <f>X88*1.12</f>
        <v>199147200.00000003</v>
      </c>
      <c r="Z88" s="62"/>
      <c r="AA88" s="42">
        <v>2017</v>
      </c>
      <c r="AB88" s="50"/>
      <c r="AC88" s="24"/>
      <c r="AD88" s="24"/>
      <c r="AE88" s="24"/>
      <c r="AF88" s="20"/>
      <c r="AG88" s="20"/>
      <c r="AH88" s="20"/>
      <c r="AI88" s="20"/>
      <c r="AJ88" s="20"/>
      <c r="AK88" s="20"/>
      <c r="AL88" s="20"/>
      <c r="AM88" s="20"/>
    </row>
    <row r="89" spans="1:39" s="59" customFormat="1" ht="127.5">
      <c r="A89" s="61" t="s">
        <v>140</v>
      </c>
      <c r="B89" s="55" t="s">
        <v>139</v>
      </c>
      <c r="C89" s="62" t="s">
        <v>76</v>
      </c>
      <c r="D89" s="55" t="s">
        <v>77</v>
      </c>
      <c r="E89" s="55" t="s">
        <v>77</v>
      </c>
      <c r="F89" s="55" t="s">
        <v>141</v>
      </c>
      <c r="G89" s="55" t="s">
        <v>27</v>
      </c>
      <c r="H89" s="42">
        <v>0</v>
      </c>
      <c r="I89" s="8" t="s">
        <v>131</v>
      </c>
      <c r="J89" s="8" t="s">
        <v>84</v>
      </c>
      <c r="K89" s="63"/>
      <c r="L89" s="55" t="s">
        <v>142</v>
      </c>
      <c r="M89" s="62"/>
      <c r="N89" s="14"/>
      <c r="O89" s="6"/>
      <c r="P89" s="6">
        <v>908864712</v>
      </c>
      <c r="Q89" s="6">
        <v>908864712</v>
      </c>
      <c r="R89" s="6">
        <v>908864712</v>
      </c>
      <c r="S89" s="6">
        <v>908864712</v>
      </c>
      <c r="T89" s="6"/>
      <c r="U89" s="6"/>
      <c r="V89" s="6"/>
      <c r="W89" s="62"/>
      <c r="X89" s="13">
        <v>0</v>
      </c>
      <c r="Y89" s="13">
        <v>0</v>
      </c>
      <c r="Z89" s="62"/>
      <c r="AA89" s="42">
        <v>2017</v>
      </c>
      <c r="AB89" s="8" t="s">
        <v>176</v>
      </c>
      <c r="AC89" s="24"/>
      <c r="AD89" s="24"/>
      <c r="AE89" s="24"/>
      <c r="AF89" s="20"/>
      <c r="AG89" s="20"/>
      <c r="AH89" s="20"/>
      <c r="AI89" s="20"/>
      <c r="AJ89" s="20"/>
      <c r="AK89" s="20"/>
      <c r="AL89" s="20"/>
      <c r="AM89" s="20"/>
    </row>
    <row r="90" spans="1:39" s="59" customFormat="1" ht="127.5">
      <c r="A90" s="64" t="s">
        <v>171</v>
      </c>
      <c r="B90" s="55" t="s">
        <v>139</v>
      </c>
      <c r="C90" s="62" t="s">
        <v>76</v>
      </c>
      <c r="D90" s="55" t="s">
        <v>77</v>
      </c>
      <c r="E90" s="55" t="s">
        <v>77</v>
      </c>
      <c r="F90" s="55" t="s">
        <v>141</v>
      </c>
      <c r="G90" s="55" t="s">
        <v>27</v>
      </c>
      <c r="H90" s="42">
        <v>0</v>
      </c>
      <c r="I90" s="8" t="s">
        <v>155</v>
      </c>
      <c r="J90" s="8" t="s">
        <v>84</v>
      </c>
      <c r="K90" s="63"/>
      <c r="L90" s="55" t="s">
        <v>142</v>
      </c>
      <c r="M90" s="62"/>
      <c r="N90" s="14"/>
      <c r="O90" s="6"/>
      <c r="P90" s="6">
        <v>702191367</v>
      </c>
      <c r="Q90" s="6">
        <v>908864712</v>
      </c>
      <c r="R90" s="6">
        <v>908864712</v>
      </c>
      <c r="S90" s="6">
        <v>908864712</v>
      </c>
      <c r="T90" s="6">
        <v>908864712</v>
      </c>
      <c r="U90" s="6">
        <v>206673345</v>
      </c>
      <c r="V90" s="6"/>
      <c r="W90" s="62"/>
      <c r="X90" s="13">
        <f>SUM(O90:V90)</f>
        <v>4544323560</v>
      </c>
      <c r="Y90" s="13">
        <f aca="true" t="shared" si="0" ref="Y90:Y100">X90*1.12</f>
        <v>5089642387.200001</v>
      </c>
      <c r="Z90" s="62"/>
      <c r="AA90" s="42">
        <v>2017</v>
      </c>
      <c r="AB90" s="50" t="s">
        <v>180</v>
      </c>
      <c r="AC90" s="24"/>
      <c r="AD90" s="24"/>
      <c r="AE90" s="24"/>
      <c r="AF90" s="20"/>
      <c r="AG90" s="20"/>
      <c r="AH90" s="20"/>
      <c r="AI90" s="20"/>
      <c r="AJ90" s="20"/>
      <c r="AK90" s="20"/>
      <c r="AL90" s="20"/>
      <c r="AM90" s="20"/>
    </row>
    <row r="91" spans="1:39" s="59" customFormat="1" ht="76.5">
      <c r="A91" s="61" t="s">
        <v>146</v>
      </c>
      <c r="B91" s="55" t="s">
        <v>139</v>
      </c>
      <c r="C91" s="62" t="s">
        <v>62</v>
      </c>
      <c r="D91" s="55" t="s">
        <v>63</v>
      </c>
      <c r="E91" s="55" t="s">
        <v>64</v>
      </c>
      <c r="F91" s="55" t="s">
        <v>148</v>
      </c>
      <c r="G91" s="55" t="s">
        <v>27</v>
      </c>
      <c r="H91" s="42">
        <v>0</v>
      </c>
      <c r="I91" s="8" t="s">
        <v>155</v>
      </c>
      <c r="J91" s="8" t="s">
        <v>149</v>
      </c>
      <c r="K91" s="63"/>
      <c r="L91" s="55" t="s">
        <v>150</v>
      </c>
      <c r="M91" s="62"/>
      <c r="N91" s="14"/>
      <c r="O91" s="6"/>
      <c r="P91" s="6">
        <v>49350000</v>
      </c>
      <c r="Q91" s="6">
        <v>49350000</v>
      </c>
      <c r="R91" s="6"/>
      <c r="S91" s="6"/>
      <c r="T91" s="6"/>
      <c r="U91" s="6"/>
      <c r="V91" s="6"/>
      <c r="W91" s="62"/>
      <c r="X91" s="13">
        <f>SUM(O91:S91)</f>
        <v>98700000</v>
      </c>
      <c r="Y91" s="13">
        <f t="shared" si="0"/>
        <v>110544000.00000001</v>
      </c>
      <c r="Z91" s="62"/>
      <c r="AA91" s="42">
        <v>2017</v>
      </c>
      <c r="AB91" s="50" t="s">
        <v>151</v>
      </c>
      <c r="AC91" s="24"/>
      <c r="AD91" s="24"/>
      <c r="AE91" s="24"/>
      <c r="AF91" s="20"/>
      <c r="AG91" s="20"/>
      <c r="AH91" s="20"/>
      <c r="AI91" s="20"/>
      <c r="AJ91" s="20"/>
      <c r="AK91" s="20"/>
      <c r="AL91" s="20"/>
      <c r="AM91" s="20"/>
    </row>
    <row r="92" spans="1:39" s="59" customFormat="1" ht="76.5">
      <c r="A92" s="61" t="s">
        <v>147</v>
      </c>
      <c r="B92" s="55" t="s">
        <v>139</v>
      </c>
      <c r="C92" s="62" t="s">
        <v>62</v>
      </c>
      <c r="D92" s="55" t="s">
        <v>63</v>
      </c>
      <c r="E92" s="55" t="s">
        <v>64</v>
      </c>
      <c r="F92" s="55" t="s">
        <v>152</v>
      </c>
      <c r="G92" s="55" t="s">
        <v>27</v>
      </c>
      <c r="H92" s="42">
        <v>0</v>
      </c>
      <c r="I92" s="8" t="s">
        <v>155</v>
      </c>
      <c r="J92" s="8" t="s">
        <v>153</v>
      </c>
      <c r="K92" s="63"/>
      <c r="L92" s="55" t="s">
        <v>150</v>
      </c>
      <c r="M92" s="62"/>
      <c r="N92" s="14"/>
      <c r="O92" s="6"/>
      <c r="P92" s="6">
        <f>16200000/13*10</f>
        <v>12461538.461538462</v>
      </c>
      <c r="Q92" s="6">
        <f>16200000/13*3</f>
        <v>3738461.538461539</v>
      </c>
      <c r="R92" s="6"/>
      <c r="S92" s="6"/>
      <c r="T92" s="6"/>
      <c r="U92" s="6"/>
      <c r="V92" s="6"/>
      <c r="W92" s="62"/>
      <c r="X92" s="13">
        <v>0</v>
      </c>
      <c r="Y92" s="13">
        <f t="shared" si="0"/>
        <v>0</v>
      </c>
      <c r="Z92" s="62"/>
      <c r="AA92" s="42">
        <v>2017</v>
      </c>
      <c r="AB92" s="50" t="s">
        <v>256</v>
      </c>
      <c r="AC92" s="24"/>
      <c r="AD92" s="24"/>
      <c r="AE92" s="24"/>
      <c r="AF92" s="20"/>
      <c r="AG92" s="20"/>
      <c r="AH92" s="20"/>
      <c r="AI92" s="20"/>
      <c r="AJ92" s="20"/>
      <c r="AK92" s="20"/>
      <c r="AL92" s="20"/>
      <c r="AM92" s="20"/>
    </row>
    <row r="93" spans="1:39" s="59" customFormat="1" ht="76.5">
      <c r="A93" s="61" t="s">
        <v>255</v>
      </c>
      <c r="B93" s="55" t="s">
        <v>139</v>
      </c>
      <c r="C93" s="62" t="s">
        <v>62</v>
      </c>
      <c r="D93" s="55" t="s">
        <v>63</v>
      </c>
      <c r="E93" s="55" t="s">
        <v>64</v>
      </c>
      <c r="F93" s="55" t="s">
        <v>152</v>
      </c>
      <c r="G93" s="55" t="s">
        <v>27</v>
      </c>
      <c r="H93" s="42">
        <v>0</v>
      </c>
      <c r="I93" s="8" t="s">
        <v>204</v>
      </c>
      <c r="J93" s="8" t="s">
        <v>153</v>
      </c>
      <c r="K93" s="63"/>
      <c r="L93" s="55" t="s">
        <v>150</v>
      </c>
      <c r="M93" s="62"/>
      <c r="N93" s="14"/>
      <c r="O93" s="6"/>
      <c r="P93" s="6"/>
      <c r="Q93" s="6">
        <v>12000000</v>
      </c>
      <c r="R93" s="6">
        <v>4200000</v>
      </c>
      <c r="S93" s="6"/>
      <c r="T93" s="6"/>
      <c r="U93" s="6"/>
      <c r="V93" s="6"/>
      <c r="W93" s="62"/>
      <c r="X93" s="13">
        <f>SUM(O93:S93)</f>
        <v>16200000</v>
      </c>
      <c r="Y93" s="13">
        <f t="shared" si="0"/>
        <v>18144000</v>
      </c>
      <c r="Z93" s="62"/>
      <c r="AA93" s="42">
        <v>2017</v>
      </c>
      <c r="AB93" s="50" t="s">
        <v>151</v>
      </c>
      <c r="AC93" s="24"/>
      <c r="AD93" s="24"/>
      <c r="AE93" s="24"/>
      <c r="AF93" s="20"/>
      <c r="AG93" s="20"/>
      <c r="AH93" s="20"/>
      <c r="AI93" s="20"/>
      <c r="AJ93" s="20"/>
      <c r="AK93" s="20"/>
      <c r="AL93" s="20"/>
      <c r="AM93" s="20"/>
    </row>
    <row r="94" spans="1:39" s="59" customFormat="1" ht="127.5">
      <c r="A94" s="61" t="s">
        <v>163</v>
      </c>
      <c r="B94" s="55" t="s">
        <v>139</v>
      </c>
      <c r="C94" s="62" t="s">
        <v>157</v>
      </c>
      <c r="D94" s="55" t="s">
        <v>158</v>
      </c>
      <c r="E94" s="55" t="s">
        <v>159</v>
      </c>
      <c r="F94" s="55" t="s">
        <v>166</v>
      </c>
      <c r="G94" s="55" t="s">
        <v>27</v>
      </c>
      <c r="H94" s="42">
        <v>0</v>
      </c>
      <c r="I94" s="8" t="s">
        <v>167</v>
      </c>
      <c r="J94" s="8" t="s">
        <v>160</v>
      </c>
      <c r="K94" s="63"/>
      <c r="L94" s="55" t="s">
        <v>162</v>
      </c>
      <c r="M94" s="62"/>
      <c r="N94" s="14"/>
      <c r="O94" s="6"/>
      <c r="P94" s="6">
        <v>772602.74</v>
      </c>
      <c r="Q94" s="6">
        <v>1000000</v>
      </c>
      <c r="R94" s="6">
        <v>1000000</v>
      </c>
      <c r="S94" s="6">
        <v>1000000</v>
      </c>
      <c r="T94" s="6">
        <v>1000000</v>
      </c>
      <c r="U94" s="6">
        <v>1000000</v>
      </c>
      <c r="V94" s="6">
        <v>227397.26</v>
      </c>
      <c r="W94" s="65"/>
      <c r="X94" s="13">
        <f>SUM(O94:V94)</f>
        <v>6000000</v>
      </c>
      <c r="Y94" s="13">
        <f t="shared" si="0"/>
        <v>6720000.000000001</v>
      </c>
      <c r="Z94" s="62"/>
      <c r="AA94" s="42">
        <v>2017</v>
      </c>
      <c r="AB94" s="50" t="s">
        <v>156</v>
      </c>
      <c r="AC94" s="24"/>
      <c r="AD94" s="24"/>
      <c r="AE94" s="24"/>
      <c r="AF94" s="20"/>
      <c r="AG94" s="20"/>
      <c r="AH94" s="20"/>
      <c r="AI94" s="20"/>
      <c r="AJ94" s="20"/>
      <c r="AK94" s="20"/>
      <c r="AL94" s="20"/>
      <c r="AM94" s="20"/>
    </row>
    <row r="95" spans="1:39" s="59" customFormat="1" ht="127.5">
      <c r="A95" s="61" t="s">
        <v>164</v>
      </c>
      <c r="B95" s="55" t="s">
        <v>139</v>
      </c>
      <c r="C95" s="62" t="s">
        <v>157</v>
      </c>
      <c r="D95" s="55" t="s">
        <v>158</v>
      </c>
      <c r="E95" s="55" t="s">
        <v>159</v>
      </c>
      <c r="F95" s="55" t="s">
        <v>165</v>
      </c>
      <c r="G95" s="55" t="s">
        <v>27</v>
      </c>
      <c r="H95" s="42">
        <v>0</v>
      </c>
      <c r="I95" s="8" t="s">
        <v>167</v>
      </c>
      <c r="J95" s="8" t="s">
        <v>161</v>
      </c>
      <c r="K95" s="63"/>
      <c r="L95" s="55" t="s">
        <v>93</v>
      </c>
      <c r="M95" s="62"/>
      <c r="N95" s="14"/>
      <c r="O95" s="6"/>
      <c r="P95" s="6">
        <v>842839.35</v>
      </c>
      <c r="Q95" s="6">
        <v>1090909.09</v>
      </c>
      <c r="R95" s="6">
        <v>1090909.09</v>
      </c>
      <c r="S95" s="6">
        <v>1090909.09</v>
      </c>
      <c r="T95" s="6">
        <v>1090909.09</v>
      </c>
      <c r="U95" s="6">
        <v>793524.29</v>
      </c>
      <c r="V95" s="6"/>
      <c r="W95" s="65"/>
      <c r="X95" s="13">
        <f>SUM(O95:V95)</f>
        <v>6000000</v>
      </c>
      <c r="Y95" s="13">
        <f t="shared" si="0"/>
        <v>6720000.000000001</v>
      </c>
      <c r="Z95" s="62"/>
      <c r="AA95" s="42">
        <v>2017</v>
      </c>
      <c r="AB95" s="50" t="s">
        <v>156</v>
      </c>
      <c r="AC95" s="24"/>
      <c r="AD95" s="24"/>
      <c r="AE95" s="24"/>
      <c r="AF95" s="20"/>
      <c r="AG95" s="20"/>
      <c r="AH95" s="20"/>
      <c r="AI95" s="20"/>
      <c r="AJ95" s="20"/>
      <c r="AK95" s="20"/>
      <c r="AL95" s="20"/>
      <c r="AM95" s="20"/>
    </row>
    <row r="96" spans="1:39" s="59" customFormat="1" ht="153">
      <c r="A96" s="61" t="s">
        <v>182</v>
      </c>
      <c r="B96" s="55" t="s">
        <v>139</v>
      </c>
      <c r="C96" s="62" t="s">
        <v>183</v>
      </c>
      <c r="D96" s="55" t="s">
        <v>184</v>
      </c>
      <c r="E96" s="55" t="s">
        <v>184</v>
      </c>
      <c r="F96" s="55" t="s">
        <v>185</v>
      </c>
      <c r="G96" s="55" t="s">
        <v>27</v>
      </c>
      <c r="H96" s="42">
        <v>100</v>
      </c>
      <c r="I96" s="8" t="s">
        <v>167</v>
      </c>
      <c r="J96" s="8" t="s">
        <v>84</v>
      </c>
      <c r="K96" s="63"/>
      <c r="L96" s="55" t="s">
        <v>186</v>
      </c>
      <c r="M96" s="62"/>
      <c r="N96" s="14"/>
      <c r="O96" s="6"/>
      <c r="P96" s="6">
        <v>8025000</v>
      </c>
      <c r="Q96" s="6">
        <v>8025000</v>
      </c>
      <c r="R96" s="6"/>
      <c r="S96" s="6"/>
      <c r="T96" s="6"/>
      <c r="U96" s="6"/>
      <c r="V96" s="6"/>
      <c r="W96" s="65"/>
      <c r="X96" s="13">
        <f>SUM(O96:V96)</f>
        <v>16050000</v>
      </c>
      <c r="Y96" s="13">
        <f t="shared" si="0"/>
        <v>17976000</v>
      </c>
      <c r="Z96" s="62"/>
      <c r="AA96" s="42">
        <v>2017</v>
      </c>
      <c r="AB96" s="50" t="s">
        <v>187</v>
      </c>
      <c r="AC96" s="24"/>
      <c r="AD96" s="24"/>
      <c r="AE96" s="24"/>
      <c r="AF96" s="20"/>
      <c r="AG96" s="20"/>
      <c r="AH96" s="20"/>
      <c r="AI96" s="20"/>
      <c r="AJ96" s="20"/>
      <c r="AK96" s="20"/>
      <c r="AL96" s="20"/>
      <c r="AM96" s="20"/>
    </row>
    <row r="97" spans="1:39" s="59" customFormat="1" ht="114.75">
      <c r="A97" s="61" t="s">
        <v>194</v>
      </c>
      <c r="B97" s="55" t="s">
        <v>139</v>
      </c>
      <c r="C97" s="62" t="s">
        <v>195</v>
      </c>
      <c r="D97" s="55" t="s">
        <v>196</v>
      </c>
      <c r="E97" s="55" t="s">
        <v>196</v>
      </c>
      <c r="F97" s="55" t="s">
        <v>197</v>
      </c>
      <c r="G97" s="55" t="s">
        <v>27</v>
      </c>
      <c r="H97" s="42">
        <v>0</v>
      </c>
      <c r="I97" s="8" t="s">
        <v>87</v>
      </c>
      <c r="J97" s="8" t="s">
        <v>84</v>
      </c>
      <c r="K97" s="63"/>
      <c r="L97" s="55" t="s">
        <v>198</v>
      </c>
      <c r="M97" s="62"/>
      <c r="N97" s="14"/>
      <c r="O97" s="6"/>
      <c r="P97" s="6">
        <v>1250000</v>
      </c>
      <c r="Q97" s="6"/>
      <c r="R97" s="6"/>
      <c r="S97" s="6"/>
      <c r="T97" s="6"/>
      <c r="U97" s="6"/>
      <c r="V97" s="6"/>
      <c r="W97" s="65"/>
      <c r="X97" s="13">
        <f>SUM(O97:V97)</f>
        <v>1250000</v>
      </c>
      <c r="Y97" s="13">
        <f t="shared" si="0"/>
        <v>1400000.0000000002</v>
      </c>
      <c r="Z97" s="62"/>
      <c r="AA97" s="42">
        <v>2017</v>
      </c>
      <c r="AB97" s="50" t="s">
        <v>199</v>
      </c>
      <c r="AC97" s="24"/>
      <c r="AD97" s="24"/>
      <c r="AE97" s="24"/>
      <c r="AF97" s="20"/>
      <c r="AG97" s="20"/>
      <c r="AH97" s="20"/>
      <c r="AI97" s="20"/>
      <c r="AJ97" s="20"/>
      <c r="AK97" s="20"/>
      <c r="AL97" s="20"/>
      <c r="AM97" s="20"/>
    </row>
    <row r="98" spans="1:39" s="59" customFormat="1" ht="76.5">
      <c r="A98" s="61" t="s">
        <v>201</v>
      </c>
      <c r="B98" s="55" t="s">
        <v>139</v>
      </c>
      <c r="C98" s="62" t="s">
        <v>56</v>
      </c>
      <c r="D98" s="55" t="s">
        <v>57</v>
      </c>
      <c r="E98" s="55" t="s">
        <v>57</v>
      </c>
      <c r="F98" s="55" t="s">
        <v>203</v>
      </c>
      <c r="G98" s="55" t="s">
        <v>27</v>
      </c>
      <c r="H98" s="42">
        <v>0</v>
      </c>
      <c r="I98" s="8" t="s">
        <v>85</v>
      </c>
      <c r="J98" s="8" t="s">
        <v>84</v>
      </c>
      <c r="K98" s="63"/>
      <c r="L98" s="55" t="s">
        <v>205</v>
      </c>
      <c r="M98" s="62"/>
      <c r="N98" s="14"/>
      <c r="O98" s="6"/>
      <c r="P98" s="6">
        <v>3257570</v>
      </c>
      <c r="Q98" s="6">
        <v>3322721</v>
      </c>
      <c r="R98" s="6">
        <v>3387873</v>
      </c>
      <c r="S98" s="6">
        <v>3453024</v>
      </c>
      <c r="T98" s="6"/>
      <c r="U98" s="6"/>
      <c r="V98" s="6"/>
      <c r="W98" s="65"/>
      <c r="X98" s="13">
        <f>SUM(O98:V98)</f>
        <v>13421188</v>
      </c>
      <c r="Y98" s="13">
        <f t="shared" si="0"/>
        <v>15031730.56</v>
      </c>
      <c r="Z98" s="62"/>
      <c r="AA98" s="42">
        <v>2017</v>
      </c>
      <c r="AB98" s="50" t="s">
        <v>180</v>
      </c>
      <c r="AC98" s="24"/>
      <c r="AD98" s="24"/>
      <c r="AE98" s="24"/>
      <c r="AF98" s="20"/>
      <c r="AG98" s="20"/>
      <c r="AH98" s="20"/>
      <c r="AI98" s="20"/>
      <c r="AJ98" s="20"/>
      <c r="AK98" s="20"/>
      <c r="AL98" s="20"/>
      <c r="AM98" s="20"/>
    </row>
    <row r="99" spans="1:39" s="59" customFormat="1" ht="114.75">
      <c r="A99" s="61" t="s">
        <v>202</v>
      </c>
      <c r="B99" s="55" t="s">
        <v>139</v>
      </c>
      <c r="C99" s="62" t="s">
        <v>206</v>
      </c>
      <c r="D99" s="55" t="s">
        <v>207</v>
      </c>
      <c r="E99" s="55" t="s">
        <v>207</v>
      </c>
      <c r="F99" s="55" t="s">
        <v>208</v>
      </c>
      <c r="G99" s="55" t="s">
        <v>27</v>
      </c>
      <c r="H99" s="42">
        <v>100</v>
      </c>
      <c r="I99" s="8" t="s">
        <v>204</v>
      </c>
      <c r="J99" s="8" t="s">
        <v>84</v>
      </c>
      <c r="K99" s="63"/>
      <c r="L99" s="55" t="s">
        <v>210</v>
      </c>
      <c r="M99" s="62"/>
      <c r="N99" s="14"/>
      <c r="O99" s="6"/>
      <c r="P99" s="6">
        <v>60000</v>
      </c>
      <c r="Q99" s="6">
        <v>120000</v>
      </c>
      <c r="R99" s="6">
        <v>120000</v>
      </c>
      <c r="S99" s="6"/>
      <c r="T99" s="6"/>
      <c r="U99" s="6"/>
      <c r="V99" s="6"/>
      <c r="W99" s="62"/>
      <c r="X99" s="13">
        <v>0</v>
      </c>
      <c r="Y99" s="13">
        <f t="shared" si="0"/>
        <v>0</v>
      </c>
      <c r="Z99" s="62"/>
      <c r="AA99" s="42">
        <v>2017</v>
      </c>
      <c r="AB99" s="50" t="s">
        <v>214</v>
      </c>
      <c r="AC99" s="24"/>
      <c r="AD99" s="24"/>
      <c r="AE99" s="24"/>
      <c r="AF99" s="20"/>
      <c r="AG99" s="20"/>
      <c r="AH99" s="20"/>
      <c r="AI99" s="20"/>
      <c r="AJ99" s="20"/>
      <c r="AK99" s="20"/>
      <c r="AL99" s="20"/>
      <c r="AM99" s="20"/>
    </row>
    <row r="100" spans="1:39" s="115" customFormat="1" ht="114.75">
      <c r="A100" s="116" t="s">
        <v>212</v>
      </c>
      <c r="B100" s="120" t="s">
        <v>139</v>
      </c>
      <c r="C100" s="122" t="s">
        <v>206</v>
      </c>
      <c r="D100" s="120" t="s">
        <v>207</v>
      </c>
      <c r="E100" s="120" t="s">
        <v>207</v>
      </c>
      <c r="F100" s="120" t="s">
        <v>208</v>
      </c>
      <c r="G100" s="120" t="s">
        <v>27</v>
      </c>
      <c r="H100" s="118">
        <v>100</v>
      </c>
      <c r="I100" s="117" t="s">
        <v>204</v>
      </c>
      <c r="J100" s="117" t="s">
        <v>213</v>
      </c>
      <c r="K100" s="123"/>
      <c r="L100" s="120" t="s">
        <v>210</v>
      </c>
      <c r="M100" s="122"/>
      <c r="N100" s="124"/>
      <c r="O100" s="119"/>
      <c r="P100" s="119">
        <f>10000000/30*6</f>
        <v>2000000</v>
      </c>
      <c r="Q100" s="119">
        <f>10000000/30*12</f>
        <v>4000000</v>
      </c>
      <c r="R100" s="119">
        <f>10000000/30*12</f>
        <v>4000000</v>
      </c>
      <c r="S100" s="119"/>
      <c r="T100" s="119"/>
      <c r="U100" s="119"/>
      <c r="V100" s="119"/>
      <c r="W100" s="122"/>
      <c r="X100" s="125">
        <v>0</v>
      </c>
      <c r="Y100" s="125">
        <f t="shared" si="0"/>
        <v>0</v>
      </c>
      <c r="Z100" s="122"/>
      <c r="AA100" s="118">
        <v>2017</v>
      </c>
      <c r="AB100" s="112" t="s">
        <v>273</v>
      </c>
      <c r="AC100" s="113"/>
      <c r="AD100" s="113"/>
      <c r="AE100" s="113"/>
      <c r="AF100" s="114"/>
      <c r="AG100" s="114"/>
      <c r="AH100" s="114"/>
      <c r="AI100" s="114"/>
      <c r="AJ100" s="114"/>
      <c r="AK100" s="114"/>
      <c r="AL100" s="114"/>
      <c r="AM100" s="114"/>
    </row>
    <row r="101" spans="1:39" s="115" customFormat="1" ht="114.75">
      <c r="A101" s="116" t="s">
        <v>271</v>
      </c>
      <c r="B101" s="120" t="s">
        <v>139</v>
      </c>
      <c r="C101" s="122" t="s">
        <v>206</v>
      </c>
      <c r="D101" s="120" t="s">
        <v>207</v>
      </c>
      <c r="E101" s="120" t="s">
        <v>207</v>
      </c>
      <c r="F101" s="120" t="s">
        <v>208</v>
      </c>
      <c r="G101" s="120" t="s">
        <v>27</v>
      </c>
      <c r="H101" s="118">
        <v>100</v>
      </c>
      <c r="I101" s="117" t="s">
        <v>204</v>
      </c>
      <c r="J101" s="117" t="s">
        <v>213</v>
      </c>
      <c r="K101" s="123"/>
      <c r="L101" s="120" t="s">
        <v>210</v>
      </c>
      <c r="M101" s="122"/>
      <c r="N101" s="124"/>
      <c r="O101" s="119"/>
      <c r="P101" s="119">
        <f>10000000/30*6</f>
        <v>2000000</v>
      </c>
      <c r="Q101" s="119">
        <v>6100000</v>
      </c>
      <c r="R101" s="119">
        <v>10000000</v>
      </c>
      <c r="S101" s="119"/>
      <c r="T101" s="119"/>
      <c r="U101" s="119"/>
      <c r="V101" s="119"/>
      <c r="W101" s="122"/>
      <c r="X101" s="121">
        <f aca="true" t="shared" si="1" ref="X101:X108">SUM(O101:V101)</f>
        <v>18100000</v>
      </c>
      <c r="Y101" s="121">
        <f aca="true" t="shared" si="2" ref="Y101:Y108">X101*1.12</f>
        <v>20272000.000000004</v>
      </c>
      <c r="Z101" s="122"/>
      <c r="AA101" s="118" t="s">
        <v>272</v>
      </c>
      <c r="AB101" s="112" t="s">
        <v>209</v>
      </c>
      <c r="AC101" s="113"/>
      <c r="AD101" s="113"/>
      <c r="AE101" s="113"/>
      <c r="AF101" s="114"/>
      <c r="AG101" s="114"/>
      <c r="AH101" s="114"/>
      <c r="AI101" s="114"/>
      <c r="AJ101" s="114"/>
      <c r="AK101" s="114"/>
      <c r="AL101" s="114"/>
      <c r="AM101" s="114"/>
    </row>
    <row r="102" spans="1:39" s="59" customFormat="1" ht="114.75">
      <c r="A102" s="61" t="s">
        <v>237</v>
      </c>
      <c r="B102" s="55" t="s">
        <v>139</v>
      </c>
      <c r="C102" s="62" t="s">
        <v>50</v>
      </c>
      <c r="D102" s="55" t="s">
        <v>51</v>
      </c>
      <c r="E102" s="55" t="s">
        <v>51</v>
      </c>
      <c r="F102" s="55" t="s">
        <v>239</v>
      </c>
      <c r="G102" s="55" t="s">
        <v>27</v>
      </c>
      <c r="H102" s="42">
        <v>50</v>
      </c>
      <c r="I102" s="8" t="s">
        <v>242</v>
      </c>
      <c r="J102" s="8" t="s">
        <v>84</v>
      </c>
      <c r="K102" s="63"/>
      <c r="L102" s="55" t="s">
        <v>210</v>
      </c>
      <c r="M102" s="62"/>
      <c r="N102" s="14"/>
      <c r="O102" s="6"/>
      <c r="P102" s="6"/>
      <c r="Q102" s="6">
        <v>13537500</v>
      </c>
      <c r="R102" s="6">
        <v>14891250</v>
      </c>
      <c r="S102" s="6">
        <v>16380375</v>
      </c>
      <c r="T102" s="6"/>
      <c r="U102" s="6"/>
      <c r="V102" s="6"/>
      <c r="W102" s="62"/>
      <c r="X102" s="13">
        <f t="shared" si="1"/>
        <v>44809125</v>
      </c>
      <c r="Y102" s="13">
        <f>X102*1.12</f>
        <v>50186220.00000001</v>
      </c>
      <c r="Z102" s="62"/>
      <c r="AA102" s="42">
        <v>2017</v>
      </c>
      <c r="AB102" s="50" t="s">
        <v>243</v>
      </c>
      <c r="AC102" s="24"/>
      <c r="AD102" s="24"/>
      <c r="AE102" s="24"/>
      <c r="AF102" s="20"/>
      <c r="AG102" s="20"/>
      <c r="AH102" s="20"/>
      <c r="AI102" s="20"/>
      <c r="AJ102" s="20"/>
      <c r="AK102" s="20"/>
      <c r="AL102" s="20"/>
      <c r="AM102" s="20"/>
    </row>
    <row r="103" spans="1:39" s="59" customFormat="1" ht="76.5">
      <c r="A103" s="61" t="s">
        <v>238</v>
      </c>
      <c r="B103" s="55" t="s">
        <v>139</v>
      </c>
      <c r="C103" s="62" t="s">
        <v>62</v>
      </c>
      <c r="D103" s="55" t="s">
        <v>63</v>
      </c>
      <c r="E103" s="55" t="s">
        <v>64</v>
      </c>
      <c r="F103" s="55" t="s">
        <v>240</v>
      </c>
      <c r="G103" s="55" t="s">
        <v>27</v>
      </c>
      <c r="H103" s="42">
        <v>0</v>
      </c>
      <c r="I103" s="8" t="s">
        <v>241</v>
      </c>
      <c r="J103" s="8" t="s">
        <v>84</v>
      </c>
      <c r="K103" s="63"/>
      <c r="L103" s="55" t="s">
        <v>150</v>
      </c>
      <c r="M103" s="62"/>
      <c r="N103" s="14"/>
      <c r="O103" s="6"/>
      <c r="P103" s="6">
        <f>9200*360</f>
        <v>3312000</v>
      </c>
      <c r="Q103" s="6">
        <f>55200*360</f>
        <v>19872000</v>
      </c>
      <c r="R103" s="6">
        <f>46000*360</f>
        <v>16560000</v>
      </c>
      <c r="S103" s="6"/>
      <c r="T103" s="6"/>
      <c r="U103" s="6"/>
      <c r="V103" s="6"/>
      <c r="W103" s="62"/>
      <c r="X103" s="13">
        <f t="shared" si="1"/>
        <v>39744000</v>
      </c>
      <c r="Y103" s="13">
        <f t="shared" si="2"/>
        <v>44513280.00000001</v>
      </c>
      <c r="Z103" s="62"/>
      <c r="AA103" s="42">
        <v>2017</v>
      </c>
      <c r="AB103" s="50" t="s">
        <v>151</v>
      </c>
      <c r="AC103" s="24"/>
      <c r="AD103" s="24"/>
      <c r="AE103" s="24"/>
      <c r="AF103" s="20"/>
      <c r="AG103" s="20"/>
      <c r="AH103" s="20"/>
      <c r="AI103" s="20"/>
      <c r="AJ103" s="20"/>
      <c r="AK103" s="20"/>
      <c r="AL103" s="20"/>
      <c r="AM103" s="20"/>
    </row>
    <row r="104" spans="1:39" s="59" customFormat="1" ht="114.75">
      <c r="A104" s="61" t="s">
        <v>244</v>
      </c>
      <c r="B104" s="55" t="s">
        <v>139</v>
      </c>
      <c r="C104" s="62" t="s">
        <v>81</v>
      </c>
      <c r="D104" s="55" t="s">
        <v>82</v>
      </c>
      <c r="E104" s="55" t="s">
        <v>82</v>
      </c>
      <c r="F104" s="55" t="s">
        <v>247</v>
      </c>
      <c r="G104" s="55" t="s">
        <v>245</v>
      </c>
      <c r="H104" s="42">
        <v>0</v>
      </c>
      <c r="I104" s="8" t="s">
        <v>246</v>
      </c>
      <c r="J104" s="8" t="s">
        <v>84</v>
      </c>
      <c r="K104" s="63"/>
      <c r="L104" s="55" t="s">
        <v>210</v>
      </c>
      <c r="M104" s="62"/>
      <c r="N104" s="14"/>
      <c r="O104" s="6"/>
      <c r="P104" s="6"/>
      <c r="Q104" s="6">
        <f>120960000/2</f>
        <v>60480000</v>
      </c>
      <c r="R104" s="6">
        <v>60480000</v>
      </c>
      <c r="S104" s="6"/>
      <c r="T104" s="6"/>
      <c r="U104" s="6"/>
      <c r="V104" s="6"/>
      <c r="W104" s="62"/>
      <c r="X104" s="13">
        <f t="shared" si="1"/>
        <v>120960000</v>
      </c>
      <c r="Y104" s="13">
        <f t="shared" si="2"/>
        <v>135475200</v>
      </c>
      <c r="Z104" s="62"/>
      <c r="AA104" s="42">
        <v>2017</v>
      </c>
      <c r="AB104" s="50" t="s">
        <v>235</v>
      </c>
      <c r="AC104" s="24"/>
      <c r="AD104" s="24"/>
      <c r="AE104" s="24"/>
      <c r="AF104" s="20"/>
      <c r="AG104" s="20"/>
      <c r="AH104" s="20"/>
      <c r="AI104" s="20"/>
      <c r="AJ104" s="20"/>
      <c r="AK104" s="20"/>
      <c r="AL104" s="20"/>
      <c r="AM104" s="20"/>
    </row>
    <row r="105" spans="1:39" s="59" customFormat="1" ht="114.75">
      <c r="A105" s="61" t="s">
        <v>248</v>
      </c>
      <c r="B105" s="55" t="s">
        <v>139</v>
      </c>
      <c r="C105" s="62" t="s">
        <v>183</v>
      </c>
      <c r="D105" s="55" t="s">
        <v>184</v>
      </c>
      <c r="E105" s="55" t="s">
        <v>184</v>
      </c>
      <c r="F105" s="55" t="s">
        <v>249</v>
      </c>
      <c r="G105" s="55" t="s">
        <v>27</v>
      </c>
      <c r="H105" s="42">
        <v>100</v>
      </c>
      <c r="I105" s="8" t="s">
        <v>246</v>
      </c>
      <c r="J105" s="8" t="s">
        <v>84</v>
      </c>
      <c r="K105" s="63"/>
      <c r="L105" s="55" t="s">
        <v>210</v>
      </c>
      <c r="M105" s="62"/>
      <c r="N105" s="14"/>
      <c r="O105" s="6"/>
      <c r="P105" s="6">
        <v>6662748</v>
      </c>
      <c r="Q105" s="6">
        <v>68866381</v>
      </c>
      <c r="R105" s="6">
        <v>63398460</v>
      </c>
      <c r="S105" s="6">
        <v>56537704</v>
      </c>
      <c r="T105" s="6"/>
      <c r="U105" s="6"/>
      <c r="V105" s="6"/>
      <c r="W105" s="62"/>
      <c r="X105" s="13">
        <f t="shared" si="1"/>
        <v>195465293</v>
      </c>
      <c r="Y105" s="13">
        <f>X105*1.12</f>
        <v>218921128.16000003</v>
      </c>
      <c r="Z105" s="62"/>
      <c r="AA105" s="42">
        <v>2017</v>
      </c>
      <c r="AB105" s="50" t="s">
        <v>187</v>
      </c>
      <c r="AC105" s="24"/>
      <c r="AD105" s="24"/>
      <c r="AE105" s="24"/>
      <c r="AF105" s="20"/>
      <c r="AG105" s="20"/>
      <c r="AH105" s="20"/>
      <c r="AI105" s="20"/>
      <c r="AJ105" s="20"/>
      <c r="AK105" s="20"/>
      <c r="AL105" s="20"/>
      <c r="AM105" s="20"/>
    </row>
    <row r="106" spans="1:39" s="59" customFormat="1" ht="114.75">
      <c r="A106" s="61" t="s">
        <v>250</v>
      </c>
      <c r="B106" s="55" t="s">
        <v>139</v>
      </c>
      <c r="C106" s="62" t="s">
        <v>253</v>
      </c>
      <c r="D106" s="55" t="s">
        <v>254</v>
      </c>
      <c r="E106" s="55" t="s">
        <v>254</v>
      </c>
      <c r="F106" s="55" t="s">
        <v>251</v>
      </c>
      <c r="G106" s="55" t="s">
        <v>27</v>
      </c>
      <c r="H106" s="42">
        <v>0</v>
      </c>
      <c r="I106" s="8" t="s">
        <v>246</v>
      </c>
      <c r="J106" s="8" t="s">
        <v>32</v>
      </c>
      <c r="K106" s="63"/>
      <c r="L106" s="55" t="s">
        <v>210</v>
      </c>
      <c r="M106" s="62"/>
      <c r="N106" s="14"/>
      <c r="O106" s="6"/>
      <c r="P106" s="6">
        <f>24516000/13</f>
        <v>1885846.1538461538</v>
      </c>
      <c r="Q106" s="6">
        <f>24516000/13*12</f>
        <v>22630153.846153844</v>
      </c>
      <c r="R106" s="6"/>
      <c r="S106" s="6"/>
      <c r="T106" s="6"/>
      <c r="U106" s="6"/>
      <c r="V106" s="6"/>
      <c r="W106" s="62"/>
      <c r="X106" s="13">
        <f t="shared" si="1"/>
        <v>24515999.999999996</v>
      </c>
      <c r="Y106" s="13">
        <f>X106*1.12</f>
        <v>27457920</v>
      </c>
      <c r="Z106" s="62"/>
      <c r="AA106" s="42">
        <v>2017</v>
      </c>
      <c r="AB106" s="50" t="s">
        <v>252</v>
      </c>
      <c r="AC106" s="24"/>
      <c r="AD106" s="24"/>
      <c r="AE106" s="24"/>
      <c r="AF106" s="20"/>
      <c r="AG106" s="20"/>
      <c r="AH106" s="20"/>
      <c r="AI106" s="20"/>
      <c r="AJ106" s="20"/>
      <c r="AK106" s="20"/>
      <c r="AL106" s="20"/>
      <c r="AM106" s="20"/>
    </row>
    <row r="107" spans="1:39" s="59" customFormat="1" ht="114.75">
      <c r="A107" s="61" t="s">
        <v>259</v>
      </c>
      <c r="B107" s="55" t="s">
        <v>139</v>
      </c>
      <c r="C107" s="62" t="s">
        <v>261</v>
      </c>
      <c r="D107" s="55" t="s">
        <v>262</v>
      </c>
      <c r="E107" s="55" t="s">
        <v>262</v>
      </c>
      <c r="F107" s="55" t="s">
        <v>263</v>
      </c>
      <c r="G107" s="55" t="s">
        <v>27</v>
      </c>
      <c r="H107" s="42">
        <v>100</v>
      </c>
      <c r="I107" s="8" t="s">
        <v>122</v>
      </c>
      <c r="J107" s="8" t="s">
        <v>84</v>
      </c>
      <c r="K107" s="63"/>
      <c r="L107" s="55" t="s">
        <v>210</v>
      </c>
      <c r="M107" s="62"/>
      <c r="N107" s="14"/>
      <c r="O107" s="6"/>
      <c r="P107" s="6">
        <v>110000</v>
      </c>
      <c r="Q107" s="6">
        <v>656000</v>
      </c>
      <c r="R107" s="6">
        <v>852800</v>
      </c>
      <c r="S107" s="6"/>
      <c r="T107" s="6"/>
      <c r="U107" s="6"/>
      <c r="V107" s="6"/>
      <c r="W107" s="62"/>
      <c r="X107" s="13">
        <f t="shared" si="1"/>
        <v>1618800</v>
      </c>
      <c r="Y107" s="13">
        <f t="shared" si="2"/>
        <v>1813056.0000000002</v>
      </c>
      <c r="Z107" s="62"/>
      <c r="AA107" s="42">
        <v>2017</v>
      </c>
      <c r="AB107" s="50" t="s">
        <v>265</v>
      </c>
      <c r="AC107" s="24"/>
      <c r="AD107" s="24"/>
      <c r="AE107" s="24"/>
      <c r="AF107" s="20"/>
      <c r="AG107" s="20"/>
      <c r="AH107" s="20"/>
      <c r="AI107" s="20"/>
      <c r="AJ107" s="20"/>
      <c r="AK107" s="20"/>
      <c r="AL107" s="20"/>
      <c r="AM107" s="20"/>
    </row>
    <row r="108" spans="1:39" s="59" customFormat="1" ht="114.75">
      <c r="A108" s="61" t="s">
        <v>260</v>
      </c>
      <c r="B108" s="55" t="s">
        <v>139</v>
      </c>
      <c r="C108" s="62" t="s">
        <v>261</v>
      </c>
      <c r="D108" s="55" t="s">
        <v>262</v>
      </c>
      <c r="E108" s="55" t="s">
        <v>262</v>
      </c>
      <c r="F108" s="55" t="s">
        <v>264</v>
      </c>
      <c r="G108" s="55" t="s">
        <v>27</v>
      </c>
      <c r="H108" s="42">
        <v>100</v>
      </c>
      <c r="I108" s="8" t="s">
        <v>122</v>
      </c>
      <c r="J108" s="8" t="s">
        <v>84</v>
      </c>
      <c r="K108" s="63"/>
      <c r="L108" s="55" t="s">
        <v>210</v>
      </c>
      <c r="M108" s="62"/>
      <c r="N108" s="14"/>
      <c r="O108" s="6"/>
      <c r="P108" s="6">
        <v>192000</v>
      </c>
      <c r="Q108" s="6">
        <v>1148000</v>
      </c>
      <c r="R108" s="6">
        <v>1492400</v>
      </c>
      <c r="S108" s="6"/>
      <c r="T108" s="6"/>
      <c r="U108" s="6"/>
      <c r="V108" s="6"/>
      <c r="W108" s="62"/>
      <c r="X108" s="13">
        <f t="shared" si="1"/>
        <v>2832400</v>
      </c>
      <c r="Y108" s="13">
        <f t="shared" si="2"/>
        <v>3172288.0000000005</v>
      </c>
      <c r="Z108" s="62"/>
      <c r="AA108" s="42">
        <v>2017</v>
      </c>
      <c r="AB108" s="50" t="s">
        <v>265</v>
      </c>
      <c r="AC108" s="24"/>
      <c r="AD108" s="24"/>
      <c r="AE108" s="24"/>
      <c r="AF108" s="20"/>
      <c r="AG108" s="20"/>
      <c r="AH108" s="20"/>
      <c r="AI108" s="20"/>
      <c r="AJ108" s="20"/>
      <c r="AK108" s="20"/>
      <c r="AL108" s="20"/>
      <c r="AM108" s="20"/>
    </row>
    <row r="109" spans="1:39" s="59" customFormat="1" ht="12.75">
      <c r="A109" s="101" t="s">
        <v>221</v>
      </c>
      <c r="B109" s="55"/>
      <c r="C109" s="62"/>
      <c r="D109" s="55"/>
      <c r="E109" s="55"/>
      <c r="F109" s="55"/>
      <c r="G109" s="55"/>
      <c r="H109" s="42"/>
      <c r="I109" s="8"/>
      <c r="J109" s="8"/>
      <c r="K109" s="63"/>
      <c r="L109" s="55"/>
      <c r="M109" s="62"/>
      <c r="N109" s="14"/>
      <c r="O109" s="6"/>
      <c r="P109" s="18"/>
      <c r="Q109" s="18"/>
      <c r="R109" s="18"/>
      <c r="S109" s="18"/>
      <c r="T109" s="18"/>
      <c r="U109" s="18"/>
      <c r="V109" s="18"/>
      <c r="W109" s="62"/>
      <c r="X109" s="19">
        <f>SUM(X55:X108)</f>
        <v>33886383385</v>
      </c>
      <c r="Y109" s="19">
        <f>SUM(Y55:Y108)</f>
        <v>37952749391.200005</v>
      </c>
      <c r="Z109" s="62"/>
      <c r="AA109" s="42"/>
      <c r="AB109" s="50"/>
      <c r="AC109" s="24"/>
      <c r="AD109" s="24"/>
      <c r="AE109" s="24"/>
      <c r="AF109" s="20"/>
      <c r="AG109" s="20"/>
      <c r="AH109" s="20"/>
      <c r="AI109" s="20"/>
      <c r="AJ109" s="20"/>
      <c r="AK109" s="20"/>
      <c r="AL109" s="20"/>
      <c r="AM109" s="20"/>
    </row>
    <row r="110" spans="1:39" s="59" customFormat="1" ht="12.75">
      <c r="A110" s="101"/>
      <c r="B110" s="55"/>
      <c r="C110" s="62"/>
      <c r="D110" s="55"/>
      <c r="E110" s="55"/>
      <c r="F110" s="55"/>
      <c r="G110" s="55"/>
      <c r="H110" s="42"/>
      <c r="I110" s="8"/>
      <c r="J110" s="8"/>
      <c r="K110" s="63"/>
      <c r="L110" s="55"/>
      <c r="M110" s="62"/>
      <c r="N110" s="14"/>
      <c r="O110" s="6"/>
      <c r="P110" s="18"/>
      <c r="Q110" s="18"/>
      <c r="R110" s="18"/>
      <c r="S110" s="18"/>
      <c r="T110" s="18"/>
      <c r="U110" s="18"/>
      <c r="V110" s="18"/>
      <c r="W110" s="62"/>
      <c r="X110" s="13"/>
      <c r="Y110" s="13"/>
      <c r="Z110" s="62"/>
      <c r="AA110" s="42"/>
      <c r="AB110" s="50"/>
      <c r="AC110" s="24"/>
      <c r="AD110" s="24"/>
      <c r="AE110" s="24"/>
      <c r="AF110" s="20"/>
      <c r="AG110" s="20"/>
      <c r="AH110" s="20"/>
      <c r="AI110" s="20"/>
      <c r="AJ110" s="20"/>
      <c r="AK110" s="20"/>
      <c r="AL110" s="20"/>
      <c r="AM110" s="20"/>
    </row>
    <row r="111" spans="1:39" s="71" customFormat="1" ht="12.75" customHeight="1">
      <c r="A111" s="66" t="s">
        <v>25</v>
      </c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19"/>
      <c r="O111" s="68"/>
      <c r="P111" s="69"/>
      <c r="Q111" s="69"/>
      <c r="R111" s="69"/>
      <c r="S111" s="69"/>
      <c r="T111" s="69"/>
      <c r="U111" s="69"/>
      <c r="V111" s="69"/>
      <c r="W111" s="68"/>
      <c r="X111" s="19">
        <f>X109+X53</f>
        <v>49960383385</v>
      </c>
      <c r="Y111" s="19">
        <f>Y109+Y53</f>
        <v>55955629391.200005</v>
      </c>
      <c r="Z111" s="66"/>
      <c r="AA111" s="66"/>
      <c r="AB111" s="70"/>
      <c r="AC111" s="30"/>
      <c r="AD111" s="30"/>
      <c r="AE111" s="30"/>
      <c r="AF111" s="28"/>
      <c r="AG111" s="28"/>
      <c r="AH111" s="28"/>
      <c r="AI111" s="28"/>
      <c r="AJ111" s="28"/>
      <c r="AK111" s="28"/>
      <c r="AL111" s="28"/>
      <c r="AM111" s="28"/>
    </row>
    <row r="112" spans="1:27" ht="12.75" customHeight="1">
      <c r="A112" s="72"/>
      <c r="B112" s="72"/>
      <c r="C112" s="73"/>
      <c r="D112" s="72"/>
      <c r="E112" s="74"/>
      <c r="F112" s="74"/>
      <c r="G112" s="74"/>
      <c r="H112" s="74"/>
      <c r="I112" s="74"/>
      <c r="J112" s="75"/>
      <c r="K112" s="75"/>
      <c r="L112" s="75"/>
      <c r="M112" s="75"/>
      <c r="N112" s="76"/>
      <c r="O112" s="75"/>
      <c r="P112" s="75"/>
      <c r="Q112" s="75"/>
      <c r="R112" s="75"/>
      <c r="S112" s="75"/>
      <c r="T112" s="75"/>
      <c r="U112" s="75"/>
      <c r="V112" s="75"/>
      <c r="W112" s="77"/>
      <c r="X112" s="78"/>
      <c r="Y112" s="77"/>
      <c r="Z112" s="75"/>
      <c r="AA112" s="75"/>
    </row>
    <row r="113" spans="2:28" ht="14.25" customHeight="1">
      <c r="B113" s="79" t="s">
        <v>114</v>
      </c>
      <c r="C113" s="80"/>
      <c r="D113" s="80"/>
      <c r="E113" s="80"/>
      <c r="F113" s="80"/>
      <c r="G113" s="80"/>
      <c r="H113" s="81"/>
      <c r="I113" s="80"/>
      <c r="J113" s="81"/>
      <c r="K113" s="81"/>
      <c r="L113" s="81"/>
      <c r="M113" s="81"/>
      <c r="N113" s="82"/>
      <c r="O113" s="81"/>
      <c r="P113" s="81"/>
      <c r="Q113" s="81"/>
      <c r="R113" s="81"/>
      <c r="S113" s="81"/>
      <c r="T113" s="81"/>
      <c r="U113" s="81"/>
      <c r="V113" s="81"/>
      <c r="W113" s="83"/>
      <c r="X113" s="78"/>
      <c r="Y113" s="83" t="s">
        <v>45</v>
      </c>
      <c r="Z113" s="81"/>
      <c r="AA113" s="81"/>
      <c r="AB113" s="81"/>
    </row>
    <row r="114" spans="2:28" ht="15.75" customHeight="1">
      <c r="B114" s="79" t="s">
        <v>276</v>
      </c>
      <c r="C114" s="84"/>
      <c r="D114" s="84"/>
      <c r="E114" s="81"/>
      <c r="F114" s="81"/>
      <c r="G114" s="81"/>
      <c r="H114" s="84"/>
      <c r="I114" s="84"/>
      <c r="J114" s="81"/>
      <c r="K114" s="81"/>
      <c r="L114" s="81"/>
      <c r="M114" s="81"/>
      <c r="N114" s="82"/>
      <c r="O114" s="81"/>
      <c r="P114" s="81"/>
      <c r="Q114" s="81"/>
      <c r="R114" s="81"/>
      <c r="S114" s="81"/>
      <c r="T114" s="81"/>
      <c r="U114" s="81"/>
      <c r="V114" s="81"/>
      <c r="W114" s="83"/>
      <c r="X114" s="83"/>
      <c r="Y114" s="83"/>
      <c r="Z114" s="81"/>
      <c r="AA114" s="81"/>
      <c r="AB114" s="81"/>
    </row>
    <row r="115" spans="2:28" ht="15.75" customHeight="1">
      <c r="B115" s="85"/>
      <c r="C115" s="81"/>
      <c r="D115" s="81"/>
      <c r="E115" s="81"/>
      <c r="F115" s="81"/>
      <c r="G115" s="81"/>
      <c r="H115" s="81"/>
      <c r="I115" s="25"/>
      <c r="J115" s="25"/>
      <c r="K115" s="25"/>
      <c r="L115" s="25"/>
      <c r="M115" s="81"/>
      <c r="N115" s="82"/>
      <c r="O115" s="81"/>
      <c r="P115" s="81"/>
      <c r="Q115" s="81"/>
      <c r="R115" s="81"/>
      <c r="S115" s="81"/>
      <c r="T115" s="81"/>
      <c r="U115" s="81"/>
      <c r="V115" s="81"/>
      <c r="W115" s="83"/>
      <c r="X115" s="83"/>
      <c r="Y115" s="83"/>
      <c r="Z115" s="81"/>
      <c r="AA115" s="81"/>
      <c r="AB115" s="81"/>
    </row>
    <row r="116" spans="1:28" ht="15.75" customHeight="1">
      <c r="A116" s="81"/>
      <c r="B116" s="85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2"/>
      <c r="O116" s="81"/>
      <c r="P116" s="81"/>
      <c r="Q116" s="81"/>
      <c r="R116" s="81"/>
      <c r="S116" s="81"/>
      <c r="T116" s="81"/>
      <c r="U116" s="81"/>
      <c r="V116" s="81"/>
      <c r="W116" s="83"/>
      <c r="X116" s="83"/>
      <c r="Y116" s="83"/>
      <c r="Z116" s="81"/>
      <c r="AA116" s="81"/>
      <c r="AB116" s="81"/>
    </row>
    <row r="117" spans="2:28" ht="15.75" customHeight="1">
      <c r="B117" s="86"/>
      <c r="C117" s="84"/>
      <c r="D117" s="84"/>
      <c r="E117" s="84"/>
      <c r="F117" s="84"/>
      <c r="G117" s="81"/>
      <c r="H117" s="81"/>
      <c r="I117" s="81"/>
      <c r="J117" s="81"/>
      <c r="K117" s="81"/>
      <c r="L117" s="81"/>
      <c r="M117" s="81"/>
      <c r="N117" s="82"/>
      <c r="O117" s="81"/>
      <c r="P117" s="81"/>
      <c r="Q117" s="81"/>
      <c r="R117" s="81"/>
      <c r="S117" s="81"/>
      <c r="T117" s="81"/>
      <c r="U117" s="81"/>
      <c r="V117" s="81"/>
      <c r="W117" s="83"/>
      <c r="X117" s="83"/>
      <c r="Y117" s="83"/>
      <c r="Z117" s="81"/>
      <c r="AA117" s="81"/>
      <c r="AB117" s="81"/>
    </row>
    <row r="118" spans="1:28" ht="15.75" customHeight="1">
      <c r="A118" s="87"/>
      <c r="B118" s="135"/>
      <c r="C118" s="135"/>
      <c r="D118" s="135"/>
      <c r="E118" s="135"/>
      <c r="F118" s="135"/>
      <c r="G118" s="135"/>
      <c r="H118" s="135"/>
      <c r="I118" s="135"/>
      <c r="J118" s="135"/>
      <c r="K118" s="135"/>
      <c r="L118" s="135"/>
      <c r="M118" s="135"/>
      <c r="N118" s="135"/>
      <c r="O118" s="135"/>
      <c r="P118" s="135"/>
      <c r="Q118" s="135"/>
      <c r="R118" s="135"/>
      <c r="S118" s="135"/>
      <c r="T118" s="135"/>
      <c r="U118" s="135"/>
      <c r="V118" s="135"/>
      <c r="W118" s="135"/>
      <c r="X118" s="135"/>
      <c r="Y118" s="135"/>
      <c r="Z118" s="135"/>
      <c r="AA118" s="104"/>
      <c r="AB118" s="85"/>
    </row>
    <row r="119" spans="1:28" ht="15.75" customHeight="1">
      <c r="A119" s="87"/>
      <c r="B119" s="88"/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89"/>
      <c r="O119" s="104"/>
      <c r="P119" s="104"/>
      <c r="Q119" s="104"/>
      <c r="R119" s="91"/>
      <c r="S119" s="91"/>
      <c r="T119" s="91"/>
      <c r="U119" s="104"/>
      <c r="V119" s="104"/>
      <c r="W119" s="90"/>
      <c r="X119" s="90"/>
      <c r="Y119" s="90"/>
      <c r="Z119" s="104"/>
      <c r="AA119" s="104"/>
      <c r="AB119" s="85"/>
    </row>
    <row r="120" spans="1:28" ht="15.75" customHeight="1">
      <c r="A120" s="87"/>
      <c r="B120" s="26"/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89"/>
      <c r="O120" s="104"/>
      <c r="P120" s="111"/>
      <c r="Q120" s="104"/>
      <c r="R120" s="91"/>
      <c r="S120" s="91"/>
      <c r="T120" s="91"/>
      <c r="U120" s="104"/>
      <c r="V120" s="104"/>
      <c r="W120" s="90"/>
      <c r="X120" s="90"/>
      <c r="Y120" s="90"/>
      <c r="Z120" s="104"/>
      <c r="AA120" s="104"/>
      <c r="AB120" s="85"/>
    </row>
    <row r="121" spans="1:28" ht="15.75" customHeight="1">
      <c r="A121" s="87"/>
      <c r="B121" s="85"/>
      <c r="C121" s="105"/>
      <c r="D121" s="105"/>
      <c r="E121" s="105"/>
      <c r="F121" s="105"/>
      <c r="G121" s="105"/>
      <c r="H121" s="105"/>
      <c r="I121" s="105"/>
      <c r="J121" s="105"/>
      <c r="K121" s="104"/>
      <c r="L121" s="104"/>
      <c r="M121" s="104"/>
      <c r="N121" s="89"/>
      <c r="O121" s="104"/>
      <c r="P121" s="111"/>
      <c r="Q121" s="104"/>
      <c r="R121" s="91"/>
      <c r="S121" s="91"/>
      <c r="T121" s="91"/>
      <c r="U121" s="104"/>
      <c r="V121" s="104"/>
      <c r="W121" s="90"/>
      <c r="X121" s="90"/>
      <c r="Y121" s="90"/>
      <c r="Z121" s="104"/>
      <c r="AA121" s="104"/>
      <c r="AB121" s="85"/>
    </row>
    <row r="122" spans="1:28" ht="15.75" customHeight="1">
      <c r="A122" s="87"/>
      <c r="B122" s="86"/>
      <c r="C122" s="105"/>
      <c r="D122" s="105"/>
      <c r="E122" s="105"/>
      <c r="F122" s="105"/>
      <c r="G122" s="105"/>
      <c r="H122" s="105"/>
      <c r="I122" s="105"/>
      <c r="J122" s="105"/>
      <c r="K122" s="104"/>
      <c r="L122" s="104"/>
      <c r="M122" s="104"/>
      <c r="N122" s="89"/>
      <c r="O122" s="104"/>
      <c r="P122" s="111"/>
      <c r="Q122" s="104"/>
      <c r="R122" s="91"/>
      <c r="S122" s="91"/>
      <c r="T122" s="91"/>
      <c r="U122" s="104"/>
      <c r="V122" s="104"/>
      <c r="W122" s="90"/>
      <c r="X122" s="90"/>
      <c r="Y122" s="90"/>
      <c r="Z122" s="104"/>
      <c r="AA122" s="104"/>
      <c r="AB122" s="85"/>
    </row>
    <row r="123" spans="1:28" ht="15.75" customHeight="1">
      <c r="A123" s="87"/>
      <c r="B123" s="86"/>
      <c r="C123" s="105"/>
      <c r="D123" s="105"/>
      <c r="E123" s="105"/>
      <c r="F123" s="105"/>
      <c r="G123" s="105"/>
      <c r="H123" s="105"/>
      <c r="I123" s="105"/>
      <c r="J123" s="105"/>
      <c r="K123" s="104"/>
      <c r="L123" s="104"/>
      <c r="M123" s="104"/>
      <c r="N123" s="89"/>
      <c r="O123" s="104"/>
      <c r="P123" s="104"/>
      <c r="Q123" s="104"/>
      <c r="R123" s="91"/>
      <c r="S123" s="91"/>
      <c r="T123" s="91"/>
      <c r="U123" s="104"/>
      <c r="V123" s="104"/>
      <c r="W123" s="90"/>
      <c r="X123" s="90"/>
      <c r="Y123" s="90"/>
      <c r="Z123" s="104"/>
      <c r="AA123" s="104"/>
      <c r="AB123" s="85"/>
    </row>
    <row r="124" spans="1:28" ht="15.75" customHeight="1">
      <c r="A124" s="87"/>
      <c r="B124" s="26"/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89"/>
      <c r="O124" s="104"/>
      <c r="P124" s="104"/>
      <c r="Q124" s="104"/>
      <c r="R124" s="91"/>
      <c r="S124" s="91"/>
      <c r="T124" s="91"/>
      <c r="U124" s="104"/>
      <c r="V124" s="104"/>
      <c r="W124" s="90"/>
      <c r="X124" s="90"/>
      <c r="Y124" s="90"/>
      <c r="Z124" s="104"/>
      <c r="AA124" s="104"/>
      <c r="AB124" s="85"/>
    </row>
    <row r="125" spans="1:28" ht="15" customHeight="1">
      <c r="A125" s="81"/>
      <c r="B125" s="85"/>
      <c r="C125" s="91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2"/>
      <c r="O125" s="91"/>
      <c r="P125" s="91"/>
      <c r="Q125" s="91"/>
      <c r="R125" s="91"/>
      <c r="S125" s="91"/>
      <c r="T125" s="91"/>
      <c r="U125" s="91"/>
      <c r="V125" s="91"/>
      <c r="W125" s="93"/>
      <c r="X125" s="93"/>
      <c r="Y125" s="93"/>
      <c r="Z125" s="91"/>
      <c r="AA125" s="91"/>
      <c r="AB125" s="85"/>
    </row>
    <row r="126" spans="1:28" ht="15.75" customHeight="1">
      <c r="A126" s="81"/>
      <c r="B126" s="85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94"/>
      <c r="O126" s="105"/>
      <c r="P126" s="105"/>
      <c r="Q126" s="105"/>
      <c r="R126" s="105"/>
      <c r="S126" s="105"/>
      <c r="T126" s="105"/>
      <c r="U126" s="105"/>
      <c r="V126" s="105"/>
      <c r="W126" s="95"/>
      <c r="X126" s="95"/>
      <c r="Y126" s="95"/>
      <c r="Z126" s="105"/>
      <c r="AA126" s="105"/>
      <c r="AB126" s="85"/>
    </row>
    <row r="127" spans="1:28" ht="15.75" customHeight="1">
      <c r="A127" s="81"/>
      <c r="B127" s="135"/>
      <c r="C127" s="135"/>
      <c r="D127" s="135"/>
      <c r="E127" s="135"/>
      <c r="F127" s="135"/>
      <c r="G127" s="135"/>
      <c r="H127" s="135"/>
      <c r="I127" s="135"/>
      <c r="J127" s="135"/>
      <c r="K127" s="135"/>
      <c r="L127" s="135"/>
      <c r="M127" s="135"/>
      <c r="N127" s="135"/>
      <c r="O127" s="135"/>
      <c r="P127" s="135"/>
      <c r="Q127" s="135"/>
      <c r="R127" s="135"/>
      <c r="S127" s="135"/>
      <c r="T127" s="135"/>
      <c r="U127" s="135"/>
      <c r="V127" s="135"/>
      <c r="W127" s="135"/>
      <c r="X127" s="135"/>
      <c r="Y127" s="135"/>
      <c r="Z127" s="135"/>
      <c r="AA127" s="104"/>
      <c r="AB127" s="85"/>
    </row>
    <row r="128" spans="1:28" ht="15.75" customHeight="1">
      <c r="A128" s="81"/>
      <c r="B128" s="26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89"/>
      <c r="O128" s="104"/>
      <c r="P128" s="104"/>
      <c r="Q128" s="104"/>
      <c r="R128" s="104"/>
      <c r="S128" s="104"/>
      <c r="T128" s="104"/>
      <c r="U128" s="104"/>
      <c r="V128" s="104"/>
      <c r="W128" s="90"/>
      <c r="X128" s="90"/>
      <c r="Y128" s="90"/>
      <c r="Z128" s="104"/>
      <c r="AA128" s="104"/>
      <c r="AB128" s="85"/>
    </row>
    <row r="129" spans="1:28" ht="15.75" customHeight="1">
      <c r="A129" s="81"/>
      <c r="B129" s="26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89"/>
      <c r="O129" s="104"/>
      <c r="P129" s="104"/>
      <c r="Q129" s="104"/>
      <c r="R129" s="104"/>
      <c r="S129" s="104"/>
      <c r="T129" s="104"/>
      <c r="U129" s="104"/>
      <c r="V129" s="104"/>
      <c r="W129" s="90"/>
      <c r="X129" s="90"/>
      <c r="Y129" s="90"/>
      <c r="Z129" s="104"/>
      <c r="AA129" s="104"/>
      <c r="AB129" s="85"/>
    </row>
    <row r="130" spans="1:28" ht="15.75" customHeight="1">
      <c r="A130" s="81"/>
      <c r="B130" s="137"/>
      <c r="C130" s="137"/>
      <c r="D130" s="137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05"/>
      <c r="AB130" s="85"/>
    </row>
    <row r="131" spans="1:28" ht="15.75" customHeight="1">
      <c r="A131" s="81"/>
      <c r="B131" s="96"/>
      <c r="C131" s="96"/>
      <c r="D131" s="96"/>
      <c r="E131" s="96"/>
      <c r="F131" s="96"/>
      <c r="G131" s="96"/>
      <c r="H131" s="96"/>
      <c r="I131" s="96"/>
      <c r="J131" s="105"/>
      <c r="K131" s="105"/>
      <c r="L131" s="105"/>
      <c r="M131" s="105"/>
      <c r="N131" s="94"/>
      <c r="O131" s="105"/>
      <c r="P131" s="105"/>
      <c r="Q131" s="105"/>
      <c r="R131" s="105"/>
      <c r="S131" s="105"/>
      <c r="T131" s="105"/>
      <c r="U131" s="105"/>
      <c r="V131" s="105"/>
      <c r="W131" s="95"/>
      <c r="X131" s="95"/>
      <c r="Y131" s="95"/>
      <c r="Z131" s="105"/>
      <c r="AA131" s="105"/>
      <c r="AB131" s="105"/>
    </row>
    <row r="132" spans="1:28" ht="15.75" customHeight="1">
      <c r="A132" s="87"/>
      <c r="B132" s="85"/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97"/>
      <c r="O132" s="85"/>
      <c r="P132" s="85"/>
      <c r="Q132" s="85"/>
      <c r="R132" s="85"/>
      <c r="S132" s="85"/>
      <c r="T132" s="85"/>
      <c r="U132" s="85"/>
      <c r="V132" s="85"/>
      <c r="W132" s="98"/>
      <c r="X132" s="98"/>
      <c r="Y132" s="98"/>
      <c r="Z132" s="85"/>
      <c r="AA132" s="85"/>
      <c r="AB132" s="85"/>
    </row>
    <row r="133" spans="1:28" ht="15.75" customHeight="1">
      <c r="A133" s="87"/>
      <c r="B133" s="85"/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97"/>
      <c r="O133" s="85"/>
      <c r="P133" s="85"/>
      <c r="Q133" s="85"/>
      <c r="R133" s="85"/>
      <c r="S133" s="85"/>
      <c r="T133" s="85"/>
      <c r="U133" s="85"/>
      <c r="V133" s="85"/>
      <c r="W133" s="98"/>
      <c r="X133" s="98"/>
      <c r="Y133" s="98"/>
      <c r="Z133" s="85"/>
      <c r="AA133" s="85"/>
      <c r="AB133" s="85"/>
    </row>
    <row r="134" spans="1:28" ht="15.75" customHeight="1">
      <c r="A134" s="87"/>
      <c r="B134" s="85"/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97"/>
      <c r="O134" s="85"/>
      <c r="P134" s="85"/>
      <c r="Q134" s="85"/>
      <c r="R134" s="85"/>
      <c r="S134" s="85"/>
      <c r="T134" s="85"/>
      <c r="U134" s="85"/>
      <c r="V134" s="85"/>
      <c r="W134" s="98"/>
      <c r="X134" s="98"/>
      <c r="Y134" s="98"/>
      <c r="Z134" s="85"/>
      <c r="AA134" s="85"/>
      <c r="AB134" s="85"/>
    </row>
    <row r="135" spans="1:28" ht="33.75" customHeight="1">
      <c r="A135" s="87"/>
      <c r="B135" s="135"/>
      <c r="C135" s="135"/>
      <c r="D135" s="135"/>
      <c r="E135" s="135"/>
      <c r="F135" s="135"/>
      <c r="G135" s="135"/>
      <c r="H135" s="135"/>
      <c r="I135" s="135"/>
      <c r="J135" s="135"/>
      <c r="K135" s="135"/>
      <c r="L135" s="135"/>
      <c r="M135" s="135"/>
      <c r="N135" s="135"/>
      <c r="O135" s="135"/>
      <c r="P135" s="135"/>
      <c r="Q135" s="135"/>
      <c r="R135" s="135"/>
      <c r="S135" s="135"/>
      <c r="T135" s="135"/>
      <c r="U135" s="135"/>
      <c r="V135" s="135"/>
      <c r="W135" s="135"/>
      <c r="X135" s="135"/>
      <c r="Y135" s="135"/>
      <c r="Z135" s="135"/>
      <c r="AA135" s="135"/>
      <c r="AB135" s="135"/>
    </row>
    <row r="136" spans="1:28" ht="16.5" customHeight="1">
      <c r="A136" s="87"/>
      <c r="B136" s="136"/>
      <c r="C136" s="136"/>
      <c r="D136" s="136"/>
      <c r="E136" s="136"/>
      <c r="F136" s="136"/>
      <c r="G136" s="136"/>
      <c r="H136" s="136"/>
      <c r="I136" s="136"/>
      <c r="J136" s="136"/>
      <c r="K136" s="136"/>
      <c r="L136" s="136"/>
      <c r="M136" s="136"/>
      <c r="N136" s="136"/>
      <c r="O136" s="136"/>
      <c r="P136" s="136"/>
      <c r="Q136" s="136"/>
      <c r="R136" s="136"/>
      <c r="S136" s="136"/>
      <c r="T136" s="136"/>
      <c r="U136" s="136"/>
      <c r="V136" s="136"/>
      <c r="W136" s="136"/>
      <c r="X136" s="136"/>
      <c r="Y136" s="136"/>
      <c r="Z136" s="136"/>
      <c r="AA136" s="136"/>
      <c r="AB136" s="136"/>
    </row>
    <row r="137" spans="1:28" ht="18" customHeight="1">
      <c r="A137" s="87"/>
      <c r="B137" s="85"/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97"/>
      <c r="O137" s="85"/>
      <c r="P137" s="85"/>
      <c r="Q137" s="85"/>
      <c r="R137" s="85"/>
      <c r="S137" s="85"/>
      <c r="T137" s="85"/>
      <c r="U137" s="85"/>
      <c r="V137" s="85"/>
      <c r="W137" s="98"/>
      <c r="X137" s="98"/>
      <c r="Y137" s="98"/>
      <c r="Z137" s="85"/>
      <c r="AA137" s="85"/>
      <c r="AB137" s="85"/>
    </row>
    <row r="138" spans="1:28" ht="15.75" customHeight="1">
      <c r="A138" s="87"/>
      <c r="B138" s="85"/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97"/>
      <c r="O138" s="85"/>
      <c r="P138" s="85"/>
      <c r="Q138" s="85"/>
      <c r="R138" s="85"/>
      <c r="S138" s="85"/>
      <c r="T138" s="85"/>
      <c r="U138" s="85"/>
      <c r="V138" s="85"/>
      <c r="W138" s="98"/>
      <c r="X138" s="98"/>
      <c r="Y138" s="98"/>
      <c r="Z138" s="85"/>
      <c r="AA138" s="85"/>
      <c r="AB138" s="85"/>
    </row>
    <row r="139" spans="1:28" ht="18" customHeight="1">
      <c r="A139" s="87"/>
      <c r="B139" s="136"/>
      <c r="C139" s="136"/>
      <c r="D139" s="136"/>
      <c r="E139" s="136"/>
      <c r="F139" s="136"/>
      <c r="G139" s="136"/>
      <c r="H139" s="136"/>
      <c r="I139" s="136"/>
      <c r="J139" s="136"/>
      <c r="K139" s="136"/>
      <c r="L139" s="136"/>
      <c r="M139" s="136"/>
      <c r="N139" s="136"/>
      <c r="O139" s="136"/>
      <c r="P139" s="136"/>
      <c r="Q139" s="136"/>
      <c r="R139" s="136"/>
      <c r="S139" s="136"/>
      <c r="T139" s="136"/>
      <c r="U139" s="136"/>
      <c r="V139" s="136"/>
      <c r="W139" s="136"/>
      <c r="X139" s="136"/>
      <c r="Y139" s="136"/>
      <c r="Z139" s="136"/>
      <c r="AA139" s="136"/>
      <c r="AB139" s="136"/>
    </row>
    <row r="140" spans="1:28" ht="15.75" customHeight="1">
      <c r="A140" s="87"/>
      <c r="B140" s="135"/>
      <c r="C140" s="135"/>
      <c r="D140" s="135"/>
      <c r="E140" s="135"/>
      <c r="F140" s="135"/>
      <c r="G140" s="135"/>
      <c r="H140" s="135"/>
      <c r="I140" s="135"/>
      <c r="J140" s="135"/>
      <c r="K140" s="135"/>
      <c r="L140" s="135"/>
      <c r="M140" s="85"/>
      <c r="N140" s="97"/>
      <c r="O140" s="85"/>
      <c r="P140" s="85"/>
      <c r="Q140" s="85"/>
      <c r="R140" s="85"/>
      <c r="S140" s="85"/>
      <c r="T140" s="85"/>
      <c r="U140" s="85"/>
      <c r="V140" s="85"/>
      <c r="W140" s="98"/>
      <c r="X140" s="98"/>
      <c r="Y140" s="98"/>
      <c r="Z140" s="85"/>
      <c r="AA140" s="85"/>
      <c r="AB140" s="85"/>
    </row>
    <row r="141" spans="1:28" ht="15.75" customHeight="1">
      <c r="A141" s="87"/>
      <c r="B141" s="135"/>
      <c r="C141" s="135"/>
      <c r="D141" s="135"/>
      <c r="E141" s="135"/>
      <c r="F141" s="135"/>
      <c r="G141" s="135"/>
      <c r="H141" s="135"/>
      <c r="I141" s="135"/>
      <c r="J141" s="135"/>
      <c r="K141" s="135"/>
      <c r="L141" s="135"/>
      <c r="M141" s="85"/>
      <c r="N141" s="97"/>
      <c r="O141" s="85"/>
      <c r="P141" s="85"/>
      <c r="Q141" s="85"/>
      <c r="R141" s="85"/>
      <c r="S141" s="85"/>
      <c r="T141" s="85"/>
      <c r="U141" s="85"/>
      <c r="V141" s="85"/>
      <c r="W141" s="98"/>
      <c r="X141" s="98"/>
      <c r="Y141" s="98"/>
      <c r="Z141" s="85"/>
      <c r="AA141" s="85"/>
      <c r="AB141" s="85"/>
    </row>
    <row r="142" spans="1:28" ht="15.75" customHeight="1">
      <c r="A142" s="87"/>
      <c r="B142" s="135"/>
      <c r="C142" s="135"/>
      <c r="D142" s="135"/>
      <c r="E142" s="135"/>
      <c r="F142" s="135"/>
      <c r="G142" s="135"/>
      <c r="H142" s="135"/>
      <c r="I142" s="135"/>
      <c r="J142" s="135"/>
      <c r="K142" s="135"/>
      <c r="L142" s="135"/>
      <c r="M142" s="85"/>
      <c r="N142" s="97"/>
      <c r="O142" s="85"/>
      <c r="P142" s="85"/>
      <c r="Q142" s="85"/>
      <c r="R142" s="85"/>
      <c r="S142" s="85"/>
      <c r="T142" s="85"/>
      <c r="U142" s="85"/>
      <c r="V142" s="85"/>
      <c r="W142" s="98"/>
      <c r="X142" s="98"/>
      <c r="Y142" s="98"/>
      <c r="Z142" s="85"/>
      <c r="AA142" s="85"/>
      <c r="AB142" s="85"/>
    </row>
    <row r="143" spans="1:28" ht="15.75" customHeight="1">
      <c r="A143" s="87"/>
      <c r="B143" s="135"/>
      <c r="C143" s="135"/>
      <c r="D143" s="135"/>
      <c r="E143" s="135"/>
      <c r="F143" s="135"/>
      <c r="G143" s="135"/>
      <c r="H143" s="135"/>
      <c r="I143" s="135"/>
      <c r="J143" s="135"/>
      <c r="K143" s="135"/>
      <c r="L143" s="135"/>
      <c r="M143" s="135"/>
      <c r="N143" s="135"/>
      <c r="O143" s="135"/>
      <c r="P143" s="135"/>
      <c r="Q143" s="135"/>
      <c r="R143" s="135"/>
      <c r="S143" s="135"/>
      <c r="T143" s="135"/>
      <c r="U143" s="135"/>
      <c r="V143" s="135"/>
      <c r="W143" s="135"/>
      <c r="X143" s="135"/>
      <c r="Y143" s="135"/>
      <c r="Z143" s="135"/>
      <c r="AA143" s="135"/>
      <c r="AB143" s="135"/>
    </row>
    <row r="144" spans="1:28" ht="15.75" customHeight="1">
      <c r="A144" s="87"/>
      <c r="B144" s="85"/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97"/>
      <c r="O144" s="85"/>
      <c r="P144" s="85"/>
      <c r="Q144" s="85"/>
      <c r="R144" s="85"/>
      <c r="S144" s="85"/>
      <c r="T144" s="85"/>
      <c r="U144" s="85"/>
      <c r="V144" s="85"/>
      <c r="W144" s="98"/>
      <c r="X144" s="98"/>
      <c r="Y144" s="98"/>
      <c r="Z144" s="85"/>
      <c r="AA144" s="85"/>
      <c r="AB144" s="85"/>
    </row>
    <row r="145" spans="1:28" ht="14.25" customHeight="1">
      <c r="A145" s="87"/>
      <c r="B145" s="85"/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97"/>
      <c r="O145" s="85"/>
      <c r="P145" s="85"/>
      <c r="Q145" s="85"/>
      <c r="R145" s="85"/>
      <c r="S145" s="85"/>
      <c r="T145" s="85"/>
      <c r="U145" s="85"/>
      <c r="V145" s="85"/>
      <c r="W145" s="98"/>
      <c r="X145" s="98"/>
      <c r="Y145" s="98"/>
      <c r="Z145" s="85"/>
      <c r="AA145" s="85"/>
      <c r="AB145" s="85"/>
    </row>
    <row r="146" spans="1:28" ht="15.75" customHeight="1">
      <c r="A146" s="87"/>
      <c r="B146" s="85"/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97"/>
      <c r="O146" s="85"/>
      <c r="P146" s="85"/>
      <c r="Q146" s="85"/>
      <c r="R146" s="85"/>
      <c r="S146" s="85"/>
      <c r="T146" s="85"/>
      <c r="U146" s="85"/>
      <c r="V146" s="85"/>
      <c r="W146" s="98"/>
      <c r="X146" s="98"/>
      <c r="Y146" s="98"/>
      <c r="Z146" s="85"/>
      <c r="AA146" s="85"/>
      <c r="AB146" s="85"/>
    </row>
    <row r="147" spans="1:28" ht="15.75" customHeight="1">
      <c r="A147" s="87"/>
      <c r="B147" s="85"/>
      <c r="C147" s="85"/>
      <c r="D147" s="85"/>
      <c r="E147" s="85"/>
      <c r="F147" s="85"/>
      <c r="G147" s="85"/>
      <c r="H147" s="85"/>
      <c r="I147" s="85"/>
      <c r="J147" s="85"/>
      <c r="K147" s="104"/>
      <c r="L147" s="104"/>
      <c r="M147" s="85"/>
      <c r="N147" s="97"/>
      <c r="O147" s="85"/>
      <c r="P147" s="85"/>
      <c r="Q147" s="85"/>
      <c r="R147" s="85"/>
      <c r="S147" s="85"/>
      <c r="T147" s="85"/>
      <c r="U147" s="85"/>
      <c r="V147" s="85"/>
      <c r="W147" s="98"/>
      <c r="X147" s="98"/>
      <c r="Y147" s="98"/>
      <c r="Z147" s="85"/>
      <c r="AA147" s="85"/>
      <c r="AB147" s="85"/>
    </row>
    <row r="148" spans="1:28" ht="33.75" customHeight="1">
      <c r="A148" s="87"/>
      <c r="B148" s="135"/>
      <c r="C148" s="135"/>
      <c r="D148" s="135"/>
      <c r="E148" s="135"/>
      <c r="F148" s="135"/>
      <c r="G148" s="135"/>
      <c r="H148" s="135"/>
      <c r="I148" s="135"/>
      <c r="J148" s="135"/>
      <c r="K148" s="135"/>
      <c r="L148" s="135"/>
      <c r="M148" s="135"/>
      <c r="N148" s="135"/>
      <c r="O148" s="135"/>
      <c r="P148" s="135"/>
      <c r="Q148" s="135"/>
      <c r="R148" s="135"/>
      <c r="S148" s="135"/>
      <c r="T148" s="135"/>
      <c r="U148" s="135"/>
      <c r="V148" s="135"/>
      <c r="W148" s="135"/>
      <c r="X148" s="135"/>
      <c r="Y148" s="135"/>
      <c r="Z148" s="135"/>
      <c r="AA148" s="135"/>
      <c r="AB148" s="135"/>
    </row>
    <row r="149" spans="1:28" ht="17.25" customHeight="1">
      <c r="A149" s="87"/>
      <c r="B149" s="135"/>
      <c r="C149" s="135"/>
      <c r="D149" s="135"/>
      <c r="E149" s="135"/>
      <c r="F149" s="135"/>
      <c r="G149" s="135"/>
      <c r="H149" s="135"/>
      <c r="I149" s="135"/>
      <c r="J149" s="135"/>
      <c r="K149" s="135"/>
      <c r="L149" s="135"/>
      <c r="M149" s="135"/>
      <c r="N149" s="135"/>
      <c r="O149" s="135"/>
      <c r="P149" s="135"/>
      <c r="Q149" s="135"/>
      <c r="R149" s="135"/>
      <c r="S149" s="135"/>
      <c r="T149" s="135"/>
      <c r="U149" s="135"/>
      <c r="V149" s="135"/>
      <c r="W149" s="135"/>
      <c r="X149" s="135"/>
      <c r="Y149" s="135"/>
      <c r="Z149" s="135"/>
      <c r="AA149" s="135"/>
      <c r="AB149" s="135"/>
    </row>
    <row r="150" spans="1:28" ht="15.75" customHeight="1">
      <c r="A150" s="87"/>
      <c r="B150" s="85"/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97"/>
      <c r="O150" s="85"/>
      <c r="P150" s="85"/>
      <c r="Q150" s="85"/>
      <c r="R150" s="85"/>
      <c r="S150" s="85"/>
      <c r="T150" s="85"/>
      <c r="U150" s="85"/>
      <c r="V150" s="85"/>
      <c r="W150" s="98"/>
      <c r="X150" s="98"/>
      <c r="Y150" s="98"/>
      <c r="Z150" s="85"/>
      <c r="AA150" s="85"/>
      <c r="AB150" s="85"/>
    </row>
    <row r="151" spans="1:28" ht="15.75" customHeight="1">
      <c r="A151" s="87"/>
      <c r="B151" s="85"/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97"/>
      <c r="O151" s="85"/>
      <c r="P151" s="85"/>
      <c r="Q151" s="85"/>
      <c r="R151" s="85"/>
      <c r="S151" s="85"/>
      <c r="T151" s="85"/>
      <c r="U151" s="85"/>
      <c r="V151" s="85"/>
      <c r="W151" s="98"/>
      <c r="X151" s="98"/>
      <c r="Y151" s="98"/>
      <c r="Z151" s="85"/>
      <c r="AA151" s="85"/>
      <c r="AB151" s="85"/>
    </row>
  </sheetData>
  <sheetProtection/>
  <autoFilter ref="A48:AM109"/>
  <mergeCells count="54">
    <mergeCell ref="B140:L141"/>
    <mergeCell ref="W40:AB41"/>
    <mergeCell ref="E47:E48"/>
    <mergeCell ref="Y47:Y48"/>
    <mergeCell ref="W38:AB39"/>
    <mergeCell ref="AB47:AB48"/>
    <mergeCell ref="W44:AB45"/>
    <mergeCell ref="W42:AB43"/>
    <mergeCell ref="B149:AB149"/>
    <mergeCell ref="B142:L142"/>
    <mergeCell ref="B143:AB143"/>
    <mergeCell ref="B148:AB148"/>
    <mergeCell ref="B118:Z118"/>
    <mergeCell ref="B127:Z127"/>
    <mergeCell ref="B135:AB135"/>
    <mergeCell ref="B139:AB139"/>
    <mergeCell ref="B136:AB136"/>
    <mergeCell ref="B130:Z130"/>
    <mergeCell ref="A47:A48"/>
    <mergeCell ref="AA47:AA48"/>
    <mergeCell ref="W47:W48"/>
    <mergeCell ref="K47:K48"/>
    <mergeCell ref="I47:I48"/>
    <mergeCell ref="G47:G48"/>
    <mergeCell ref="W32:AB33"/>
    <mergeCell ref="W36:AB37"/>
    <mergeCell ref="W6:AB7"/>
    <mergeCell ref="J47:J48"/>
    <mergeCell ref="C47:C48"/>
    <mergeCell ref="D47:D48"/>
    <mergeCell ref="W8:AB9"/>
    <mergeCell ref="F47:F48"/>
    <mergeCell ref="W10:AB11"/>
    <mergeCell ref="W24:AB25"/>
    <mergeCell ref="A4:AB4"/>
    <mergeCell ref="O49:V49"/>
    <mergeCell ref="A5:B5"/>
    <mergeCell ref="C5:Z5"/>
    <mergeCell ref="B47:B48"/>
    <mergeCell ref="H47:H48"/>
    <mergeCell ref="M47:M48"/>
    <mergeCell ref="W12:AB13"/>
    <mergeCell ref="W14:AB15"/>
    <mergeCell ref="W16:AB17"/>
    <mergeCell ref="W20:AB21"/>
    <mergeCell ref="W18:AB19"/>
    <mergeCell ref="Z47:Z48"/>
    <mergeCell ref="L47:L48"/>
    <mergeCell ref="X47:X48"/>
    <mergeCell ref="W22:AB23"/>
    <mergeCell ref="W26:AB27"/>
    <mergeCell ref="W28:AB29"/>
    <mergeCell ref="W30:AB31"/>
    <mergeCell ref="W34:AB35"/>
  </mergeCells>
  <printOptions horizontalCentered="1"/>
  <pageMargins left="0" right="0" top="0" bottom="0.1968503937007874" header="0.31496062992125984" footer="0.31496062992125984"/>
  <pageSetup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Azizkhan Kussainov</cp:lastModifiedBy>
  <cp:lastPrinted>2018-05-28T02:45:24Z</cp:lastPrinted>
  <dcterms:created xsi:type="dcterms:W3CDTF">2015-05-27T10:29:14Z</dcterms:created>
  <dcterms:modified xsi:type="dcterms:W3CDTF">2018-05-28T02:48:18Z</dcterms:modified>
  <cp:category/>
  <cp:version/>
  <cp:contentType/>
  <cp:contentStatus/>
</cp:coreProperties>
</file>